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0" windowWidth="11340" windowHeight="6360" tabRatio="922" activeTab="10"/>
  </bookViews>
  <sheets>
    <sheet name="Источн22 г" sheetId="1" r:id="rId1"/>
    <sheet name="источн 23-24" sheetId="2" state="hidden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state="hidden" r:id="rId6"/>
    <sheet name="расх 22 г" sheetId="7" r:id="rId7"/>
    <sheet name="расх 2023-2024" sheetId="8" state="hidden" r:id="rId8"/>
    <sheet name="РБА 2022" sheetId="9" r:id="rId9"/>
    <sheet name="РБА 2023-2024" sheetId="10" state="hidden" r:id="rId10"/>
    <sheet name="целев 2022" sheetId="11" r:id="rId11"/>
    <sheet name="целев 2023-2024" sheetId="12" state="hidden" r:id="rId12"/>
    <sheet name="мтр18" sheetId="13" state="hidden" r:id="rId13"/>
    <sheet name="мтр22" sheetId="14" state="hidden" r:id="rId14"/>
  </sheets>
  <definedNames/>
  <calcPr fullCalcOnLoad="1"/>
</workbook>
</file>

<file path=xl/sharedStrings.xml><?xml version="1.0" encoding="utf-8"?>
<sst xmlns="http://schemas.openxmlformats.org/spreadsheetml/2006/main" count="10671" uniqueCount="771">
  <si>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</si>
  <si>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</si>
  <si>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</si>
  <si>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</si>
  <si>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</si>
  <si>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</si>
  <si>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</si>
  <si>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</si>
  <si>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</si>
  <si>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</si>
  <si>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</si>
  <si>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</si>
  <si>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</si>
  <si>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</si>
  <si>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</si>
  <si>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</si>
  <si>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</si>
  <si>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</si>
  <si>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</si>
  <si>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</si>
  <si>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</si>
  <si>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</si>
  <si>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</si>
  <si>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</si>
  <si>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</si>
  <si>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</si>
  <si>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</si>
  <si>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</si>
  <si>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</si>
  <si>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</si>
  <si>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</si>
  <si>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</si>
  <si>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</si>
  <si>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</si>
  <si>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</si>
  <si>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</si>
  <si>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</si>
  <si>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</si>
  <si>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</si>
  <si>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</si>
  <si>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</si>
  <si>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</si>
  <si>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</si>
  <si>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</si>
  <si>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</si>
  <si>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</si>
  <si>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</si>
  <si>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</si>
  <si>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</si>
  <si>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</si>
  <si>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</si>
  <si>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</si>
  <si>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</si>
  <si>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</si>
  <si>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</si>
  <si>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</si>
  <si>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</si>
  <si>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</si>
  <si>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</si>
  <si>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</si>
  <si>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</si>
  <si>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</si>
  <si>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</si>
  <si>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</si>
  <si>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</si>
  <si>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</si>
  <si>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</si>
  <si>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</si>
  <si>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</si>
  <si>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</si>
  <si>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</si>
  <si>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</si>
  <si>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</si>
  <si>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</si>
  <si>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</si>
  <si>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</si>
  <si>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</si>
  <si>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</si>
  <si>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</si>
  <si>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</si>
  <si>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</si>
  <si>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</si>
  <si>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</si>
  <si>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</si>
  <si>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</si>
  <si>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</si>
  <si>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</si>
  <si>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</si>
  <si>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</si>
  <si>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</si>
  <si>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</si>
  <si>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</si>
  <si>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</si>
  <si>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</si>
  <si>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</si>
  <si>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</si>
  <si>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</si>
  <si>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</si>
  <si>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</si>
  <si>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</si>
  <si>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</si>
  <si>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</si>
  <si>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</si>
  <si>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</si>
  <si>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</si>
  <si>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</si>
  <si>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</si>
  <si>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</si>
  <si>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</si>
  <si>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</si>
  <si>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</si>
  <si>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</si>
  <si>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</si>
  <si>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</si>
  <si>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</si>
  <si>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</si>
  <si>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</si>
  <si>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</si>
  <si>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</si>
  <si>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</si>
  <si>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</si>
  <si>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</si>
  <si>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</si>
  <si>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</si>
  <si>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</si>
  <si>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</si>
  <si>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</si>
  <si>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</si>
  <si>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</si>
  <si>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</si>
  <si>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</si>
  <si>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</si>
  <si>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</si>
  <si>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</si>
  <si>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</si>
  <si>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</si>
  <si>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</si>
  <si>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</si>
  <si>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</si>
  <si>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</si>
  <si>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</si>
  <si>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</si>
  <si>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</si>
  <si>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</si>
  <si>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</si>
  <si>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</si>
  <si>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</si>
  <si>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</si>
  <si>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</si>
  <si>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</si>
  <si>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</si>
  <si>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</si>
  <si>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</si>
  <si>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</si>
  <si>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</si>
  <si>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</si>
  <si>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</si>
  <si>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</si>
  <si>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</si>
  <si>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</si>
  <si>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</si>
  <si>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</si>
  <si>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</si>
  <si>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</si>
  <si>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</si>
  <si>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</si>
  <si>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</si>
  <si>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</si>
  <si>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</si>
  <si>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</si>
  <si>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</si>
  <si>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</si>
  <si>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</si>
  <si>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</si>
  <si>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</si>
  <si>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</si>
  <si>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</si>
  <si>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</si>
  <si>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</si>
  <si>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</si>
  <si>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</si>
  <si>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</si>
  <si>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</si>
  <si>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</si>
  <si>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</si>
  <si>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</si>
  <si>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</si>
  <si>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</si>
  <si>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</si>
  <si>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</si>
  <si>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</si>
  <si>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</si>
  <si>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</si>
  <si>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</si>
  <si>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</si>
  <si>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</si>
  <si>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</si>
  <si>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</si>
  <si>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</si>
  <si>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</si>
  <si>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</si>
  <si>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</si>
  <si>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</si>
  <si>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</si>
  <si>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</si>
  <si>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</si>
  <si>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</si>
  <si>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</si>
  <si>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</si>
  <si>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</si>
  <si>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</si>
  <si>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</si>
  <si>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</si>
  <si>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</si>
  <si>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</si>
  <si>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</si>
  <si>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</si>
  <si>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</si>
  <si>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</si>
  <si>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</si>
  <si>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</si>
  <si>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</si>
  <si>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</si>
  <si>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</si>
  <si>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</si>
  <si>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</si>
  <si>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</si>
  <si>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</si>
  <si>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</si>
  <si>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</si>
  <si>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</si>
  <si>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</si>
  <si>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</si>
  <si>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</si>
  <si>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</si>
  <si>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</si>
  <si>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</si>
  <si>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</si>
  <si>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</si>
  <si>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</si>
  <si>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</si>
  <si>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</si>
  <si>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</si>
  <si>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</si>
  <si>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</si>
  <si>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</si>
  <si>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</si>
  <si>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</si>
  <si>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</si>
  <si>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</si>
  <si>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</si>
  <si>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</si>
  <si>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</si>
  <si>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</si>
  <si>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</si>
  <si>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</si>
  <si>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</si>
  <si>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</si>
  <si>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</si>
  <si>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</si>
  <si>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</si>
  <si>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</si>
  <si>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</si>
  <si>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</si>
  <si>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</si>
  <si>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</si>
  <si>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</si>
  <si>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</si>
  <si>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</si>
  <si>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</si>
  <si>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</si>
  <si>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</si>
  <si>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</si>
  <si>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</si>
  <si>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</si>
  <si>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</si>
  <si>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</si>
  <si>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</si>
  <si>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</si>
  <si>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</si>
  <si>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</si>
  <si>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</si>
  <si>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</si>
  <si>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</si>
  <si>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</si>
  <si>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</si>
  <si>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</si>
  <si>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</si>
  <si>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</si>
  <si>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</si>
  <si>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</si>
  <si>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</si>
  <si>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</si>
  <si>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</si>
  <si>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</si>
  <si>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</si>
  <si>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</si>
  <si>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</si>
  <si>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</si>
  <si>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</si>
  <si>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</si>
  <si>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</si>
  <si>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</si>
  <si>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</si>
  <si>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</si>
  <si>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</si>
  <si>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</si>
  <si>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</si>
  <si>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</si>
  <si>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</si>
  <si>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</si>
  <si>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</si>
  <si>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</si>
  <si>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</si>
  <si>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</si>
  <si>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</si>
  <si>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</si>
  <si>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</si>
  <si>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</si>
  <si>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</si>
  <si>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</si>
  <si>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</si>
  <si>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</si>
  <si>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</si>
  <si>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</si>
  <si>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</si>
  <si>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</si>
  <si>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</si>
  <si>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</si>
  <si>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</si>
  <si>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</si>
  <si>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</si>
  <si>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</si>
  <si>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</si>
  <si>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</si>
  <si>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</si>
  <si>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</si>
  <si>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</si>
  <si>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</si>
  <si>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</si>
  <si>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</si>
  <si>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</si>
  <si>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</si>
  <si>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</si>
  <si>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</si>
  <si>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</si>
  <si>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</si>
  <si>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</si>
  <si>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</si>
  <si>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</si>
  <si>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</si>
  <si>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</si>
  <si>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</si>
  <si>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</si>
  <si>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</si>
  <si>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</si>
  <si>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</si>
  <si>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</si>
  <si>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</si>
  <si>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</si>
  <si>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</si>
  <si>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</si>
  <si>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</si>
  <si>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</si>
  <si>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</si>
  <si>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</si>
  <si>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</si>
  <si>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</si>
  <si>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</si>
  <si>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</si>
  <si>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</si>
  <si>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</si>
  <si>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</si>
  <si>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</si>
  <si>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</si>
  <si>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</si>
  <si>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</si>
  <si>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</si>
  <si>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</si>
  <si>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</si>
  <si>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</si>
  <si>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</si>
  <si>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</si>
  <si>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</si>
  <si>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</si>
  <si>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</si>
  <si>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</si>
  <si>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</si>
  <si>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</si>
  <si>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</si>
  <si>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</si>
  <si>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</si>
  <si>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</si>
  <si>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</si>
  <si>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</si>
  <si>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</si>
  <si>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</si>
  <si>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</si>
  <si>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</si>
  <si>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</si>
  <si>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</si>
  <si>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</si>
  <si>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</si>
  <si>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</si>
  <si>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</si>
  <si>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</si>
  <si>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</si>
  <si>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</si>
  <si>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</si>
  <si>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</si>
  <si>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</si>
  <si>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</si>
  <si>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</si>
  <si>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</si>
  <si>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</si>
  <si>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</si>
  <si>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</si>
  <si>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</si>
  <si>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</si>
  <si>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</si>
  <si>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</si>
  <si>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</si>
  <si>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</si>
  <si>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</si>
  <si>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</si>
  <si>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</si>
  <si>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</si>
  <si>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</si>
  <si>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</si>
  <si>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</si>
  <si>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</si>
  <si>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</si>
  <si>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</si>
  <si>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</si>
  <si>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</si>
  <si>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</si>
  <si>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</si>
  <si>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</si>
  <si>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</si>
  <si>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</si>
  <si>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</si>
  <si>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</si>
  <si>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</si>
  <si>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</si>
  <si>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</si>
  <si>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</si>
  <si>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</si>
  <si>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</si>
  <si>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</si>
  <si>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</si>
  <si>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</si>
  <si>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</si>
  <si>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</si>
  <si>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</si>
  <si>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</si>
  <si>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</si>
  <si>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</si>
  <si>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</si>
  <si>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</si>
  <si>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</si>
  <si>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</si>
  <si>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</si>
  <si>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</si>
  <si>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</si>
  <si>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</si>
  <si>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</si>
  <si>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</si>
  <si>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</si>
  <si>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</si>
  <si>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</si>
  <si>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</si>
  <si>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</si>
  <si>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</si>
  <si>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</si>
  <si>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</si>
  <si>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</si>
  <si>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</si>
  <si>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</si>
  <si>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</si>
  <si>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</si>
  <si>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</si>
  <si>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</si>
  <si>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</si>
  <si>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</si>
  <si>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</si>
  <si>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</si>
  <si>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</si>
  <si>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</si>
  <si>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</si>
  <si>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</si>
  <si>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</si>
  <si>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</si>
  <si>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</si>
  <si>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</si>
  <si>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</si>
  <si>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</si>
  <si>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</si>
  <si>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</si>
  <si>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</si>
  <si>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</si>
  <si>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</si>
  <si>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</si>
  <si>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</si>
  <si>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</si>
  <si>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</si>
  <si>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</si>
  <si>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</si>
  <si>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</si>
  <si>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</si>
  <si>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</si>
  <si>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</si>
  <si>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</si>
  <si>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</si>
  <si>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</si>
  <si>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</si>
  <si>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</si>
  <si>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</si>
  <si>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</si>
  <si>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</si>
  <si>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</si>
  <si>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</si>
  <si>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</si>
  <si>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</si>
  <si>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</si>
  <si>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</si>
  <si>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</si>
  <si>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</si>
  <si>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</si>
  <si>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</si>
  <si>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</si>
  <si>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</si>
  <si>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</si>
  <si>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</si>
  <si>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</si>
  <si>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</si>
  <si>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</si>
  <si>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</si>
  <si>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</si>
  <si>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</si>
  <si>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</si>
  <si>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</si>
  <si>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</si>
  <si>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</si>
  <si>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</si>
  <si>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</si>
  <si>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</si>
  <si>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</si>
  <si>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</si>
  <si>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</si>
  <si>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</si>
  <si>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</si>
  <si>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</si>
  <si>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</si>
  <si>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</si>
  <si>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</si>
  <si>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</si>
  <si>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</si>
  <si>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</si>
  <si>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</si>
  <si>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</si>
  <si>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</si>
  <si>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</si>
  <si>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</si>
  <si>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</si>
  <si>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</si>
  <si>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</si>
  <si>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</si>
  <si>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</si>
  <si>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</si>
  <si>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</si>
  <si>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</si>
  <si>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</si>
  <si>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</si>
  <si>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</si>
  <si>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</si>
  <si>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</si>
  <si>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</si>
  <si>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</si>
  <si>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</si>
  <si>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</si>
  <si>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</si>
  <si>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</si>
  <si>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</si>
  <si>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</si>
  <si>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</si>
  <si>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</si>
  <si>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</si>
  <si>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</si>
  <si>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</si>
  <si>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</si>
  <si>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</si>
  <si>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</si>
  <si>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</si>
  <si>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</si>
  <si>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</si>
  <si>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</si>
  <si>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</si>
  <si>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</si>
  <si>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</si>
  <si>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</si>
  <si>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</si>
  <si>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</si>
  <si>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</si>
  <si>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</si>
  <si>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</si>
  <si>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</si>
  <si>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</si>
  <si>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</si>
  <si>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</si>
  <si>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</si>
  <si>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</si>
  <si>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</si>
  <si>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</si>
  <si>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</si>
  <si>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</si>
  <si>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</si>
  <si>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</si>
  <si>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</si>
  <si>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</si>
  <si>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</si>
  <si>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</si>
  <si>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</si>
  <si>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</si>
  <si>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</si>
  <si>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</si>
  <si>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</si>
  <si>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</si>
  <si>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</si>
  <si>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</si>
  <si>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</si>
  <si>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</si>
  <si>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</si>
  <si>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</si>
  <si>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</si>
  <si>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</si>
  <si>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</si>
  <si>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</si>
  <si>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</si>
  <si>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</si>
  <si>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</si>
  <si>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</si>
  <si>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</si>
  <si>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</si>
  <si>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</si>
  <si>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</si>
  <si>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</si>
  <si>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</si>
  <si>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</si>
  <si>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</si>
  <si>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</si>
  <si>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</si>
  <si>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</si>
  <si>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</si>
  <si>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</si>
  <si>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</si>
  <si>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</si>
  <si>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</si>
  <si>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</si>
  <si>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</si>
  <si>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</si>
  <si>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</si>
  <si>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</si>
  <si>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</si>
  <si>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</si>
  <si>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</si>
  <si>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</si>
  <si>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</si>
  <si>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</si>
  <si>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</si>
  <si>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</si>
  <si>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</si>
  <si>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</si>
  <si>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</si>
  <si>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</si>
  <si>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</si>
  <si>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</si>
  <si>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</si>
  <si>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</si>
  <si>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</si>
  <si>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</si>
  <si>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</si>
  <si>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</si>
  <si>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</si>
  <si>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</si>
  <si>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</si>
  <si>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</si>
  <si>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</si>
  <si>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</si>
  <si>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</si>
  <si>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</si>
  <si>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</si>
  <si>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</si>
  <si>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</si>
  <si>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</si>
  <si>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</si>
  <si>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</si>
  <si>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</si>
  <si>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</si>
  <si>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</si>
  <si>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</si>
  <si>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</si>
  <si>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</si>
  <si>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</si>
  <si>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</si>
  <si>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</si>
  <si>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</si>
  <si>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</si>
  <si>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</si>
  <si>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</si>
  <si>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</si>
  <si>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</si>
  <si>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</si>
  <si>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</si>
  <si>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</si>
  <si>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</si>
  <si>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</si>
  <si>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</si>
  <si>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</si>
  <si>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</si>
  <si>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</si>
  <si>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</si>
  <si>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</si>
  <si>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</si>
  <si>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</si>
  <si>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</si>
  <si>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</si>
  <si>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от  27.12.2021         №  220  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</si>
  <si>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</si>
  <si>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</si>
  <si>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</si>
  <si>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</si>
  <si>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</si>
  <si>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</si>
  <si>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</si>
  <si>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</si>
  <si>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</si>
  <si>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</si>
  <si>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       Приложение № 2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</si>
  <si>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</si>
  <si>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</si>
  <si>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</si>
  <si>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</si>
  <si>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</si>
  <si>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</si>
  <si>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</si>
  <si>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</si>
  <si>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от 24.02.2022     №   229</t>
  </si>
  <si>
    <t xml:space="preserve">        от   24.02.2022      №   229</t>
  </si>
  <si>
    <t xml:space="preserve">от  24.02.2022        №  229  </t>
  </si>
  <si>
    <t xml:space="preserve">           от  24.02.2022        №  229  </t>
  </si>
  <si>
    <t xml:space="preserve">от   24.02.2022         №   229 </t>
  </si>
  <si>
    <t xml:space="preserve">от  24.02.2022      №  229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</si>
  <si>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</si>
  <si>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</si>
  <si>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</si>
  <si>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материально-технической базы домов культуры</t>
  </si>
  <si>
    <t>Расходы на развитие материально-технической базы домов культуры</t>
  </si>
  <si>
    <t>14 0 08 R4670</t>
  </si>
  <si>
    <t xml:space="preserve">Поддержка отрасли культуры </t>
  </si>
  <si>
    <t>Мероприятия по модернизации библиотек в части комплектования книжных фондов</t>
  </si>
  <si>
    <t>14 0 03 R5190</t>
  </si>
  <si>
    <t xml:space="preserve">                                     Приложение № 2</t>
  </si>
  <si>
    <t xml:space="preserve">                                                              к решению Собрания депутатов</t>
  </si>
  <si>
    <t xml:space="preserve">                                                  от   27.12.2021 №  220 </t>
  </si>
  <si>
    <t xml:space="preserve">     к решению Собрания депутатов</t>
  </si>
  <si>
    <t xml:space="preserve">     Приложение № 1</t>
  </si>
  <si>
    <t xml:space="preserve">      от  28.06.2022   № 249 </t>
  </si>
  <si>
    <t xml:space="preserve">                                                            от 28.06.2022 № 249  </t>
  </si>
  <si>
    <t xml:space="preserve">от 28.06.2022  № 249      </t>
  </si>
  <si>
    <t xml:space="preserve">от 28.06.2022  №  249       </t>
  </si>
  <si>
    <t xml:space="preserve">от 28.06.2022   № 249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</si>
</sst>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7">
      <selection activeCell="D7" sqref="D7:E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601</v>
      </c>
      <c r="D2" s="153"/>
    </row>
    <row r="3" spans="4:5" ht="15.75" hidden="1">
      <c r="D3" s="434" t="s">
        <v>685</v>
      </c>
      <c r="E3" s="434"/>
    </row>
    <row r="5" spans="4:5" ht="15.75">
      <c r="D5" s="440" t="s">
        <v>765</v>
      </c>
      <c r="E5" s="441"/>
    </row>
    <row r="6" spans="4:5" ht="15.75">
      <c r="D6" s="440" t="s">
        <v>764</v>
      </c>
      <c r="E6" s="441"/>
    </row>
    <row r="7" spans="4:5" ht="15.75">
      <c r="D7" s="440" t="s">
        <v>766</v>
      </c>
      <c r="E7" s="442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601</v>
      </c>
      <c r="D10" s="153"/>
    </row>
    <row r="11" spans="1:5" ht="15.75" customHeight="1">
      <c r="A11" s="217"/>
      <c r="B11" s="8"/>
      <c r="C11" s="153"/>
      <c r="D11" s="434" t="s">
        <v>726</v>
      </c>
      <c r="E11" s="434"/>
    </row>
    <row r="12" spans="1:4" ht="15.75">
      <c r="A12" s="217"/>
      <c r="B12" s="8"/>
      <c r="C12" s="218"/>
      <c r="D12" s="218"/>
    </row>
    <row r="13" spans="1:5" ht="31.5" customHeight="1">
      <c r="A13" s="432" t="s">
        <v>694</v>
      </c>
      <c r="B13" s="432"/>
      <c r="C13" s="432"/>
      <c r="D13" s="432"/>
      <c r="E13" s="432"/>
    </row>
    <row r="15" spans="1:5" s="221" customFormat="1" ht="32.25" customHeight="1">
      <c r="A15" s="433" t="s">
        <v>504</v>
      </c>
      <c r="B15" s="433"/>
      <c r="C15" s="436" t="s">
        <v>507</v>
      </c>
      <c r="D15" s="437"/>
      <c r="E15" s="431" t="s">
        <v>225</v>
      </c>
    </row>
    <row r="16" spans="1:5" s="221" customFormat="1" ht="78.75" customHeight="1">
      <c r="A16" s="43" t="s">
        <v>508</v>
      </c>
      <c r="B16" s="43" t="s">
        <v>510</v>
      </c>
      <c r="C16" s="438"/>
      <c r="D16" s="439"/>
      <c r="E16" s="431"/>
    </row>
    <row r="17" spans="1:5" s="223" customFormat="1" ht="15">
      <c r="A17" s="222" t="s">
        <v>511</v>
      </c>
      <c r="B17" s="40" t="s">
        <v>512</v>
      </c>
      <c r="C17" s="433">
        <v>3</v>
      </c>
      <c r="D17" s="433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29" t="s">
        <v>514</v>
      </c>
      <c r="D18" s="430"/>
      <c r="E18" s="336">
        <f>E21</f>
        <v>1603.5312799999956</v>
      </c>
    </row>
    <row r="19" spans="1:5" s="226" customFormat="1" ht="30.75" customHeight="1" hidden="1">
      <c r="A19" s="224"/>
      <c r="B19" s="225"/>
      <c r="C19" s="429"/>
      <c r="D19" s="435"/>
      <c r="E19" s="336"/>
    </row>
    <row r="20" spans="1:5" s="226" customFormat="1" ht="30.75" customHeight="1" hidden="1">
      <c r="A20" s="224"/>
      <c r="B20" s="225"/>
      <c r="C20" s="429"/>
      <c r="D20" s="435"/>
      <c r="E20" s="336"/>
    </row>
    <row r="21" spans="1:5" s="226" customFormat="1" ht="27.75" customHeight="1">
      <c r="A21" s="224" t="s">
        <v>155</v>
      </c>
      <c r="B21" s="225" t="s">
        <v>515</v>
      </c>
      <c r="C21" s="429" t="s">
        <v>516</v>
      </c>
      <c r="D21" s="430"/>
      <c r="E21" s="336">
        <f>E22+E26</f>
        <v>1603.5312799999956</v>
      </c>
    </row>
    <row r="22" spans="1:5" s="229" customFormat="1" ht="18.75" customHeight="1">
      <c r="A22" s="227" t="s">
        <v>155</v>
      </c>
      <c r="B22" s="228" t="s">
        <v>517</v>
      </c>
      <c r="C22" s="427" t="s">
        <v>518</v>
      </c>
      <c r="D22" s="428"/>
      <c r="E22" s="366">
        <f>E25</f>
        <v>-38410.740000000005</v>
      </c>
    </row>
    <row r="23" spans="1:5" s="221" customFormat="1" ht="24" customHeight="1">
      <c r="A23" s="230" t="s">
        <v>155</v>
      </c>
      <c r="B23" s="222" t="s">
        <v>519</v>
      </c>
      <c r="C23" s="425" t="s">
        <v>520</v>
      </c>
      <c r="D23" s="426"/>
      <c r="E23" s="335">
        <f>E22</f>
        <v>-38410.740000000005</v>
      </c>
    </row>
    <row r="24" spans="1:5" s="221" customFormat="1" ht="29.25" customHeight="1">
      <c r="A24" s="230" t="s">
        <v>155</v>
      </c>
      <c r="B24" s="222" t="s">
        <v>521</v>
      </c>
      <c r="C24" s="425" t="s">
        <v>522</v>
      </c>
      <c r="D24" s="426"/>
      <c r="E24" s="335">
        <f>E23</f>
        <v>-38410.740000000005</v>
      </c>
    </row>
    <row r="25" spans="1:5" s="221" customFormat="1" ht="30" customHeight="1">
      <c r="A25" s="230" t="s">
        <v>155</v>
      </c>
      <c r="B25" s="222" t="s">
        <v>345</v>
      </c>
      <c r="C25" s="425" t="s">
        <v>346</v>
      </c>
      <c r="D25" s="426"/>
      <c r="E25" s="335">
        <f>-доходы2022!G135</f>
        <v>-38410.740000000005</v>
      </c>
    </row>
    <row r="26" spans="1:5" s="229" customFormat="1" ht="17.25" customHeight="1">
      <c r="A26" s="227" t="s">
        <v>155</v>
      </c>
      <c r="B26" s="228" t="s">
        <v>523</v>
      </c>
      <c r="C26" s="427" t="s">
        <v>524</v>
      </c>
      <c r="D26" s="428"/>
      <c r="E26" s="366">
        <f>E27</f>
        <v>40014.27128</v>
      </c>
    </row>
    <row r="27" spans="1:5" s="221" customFormat="1" ht="25.5" customHeight="1">
      <c r="A27" s="230" t="s">
        <v>155</v>
      </c>
      <c r="B27" s="222" t="s">
        <v>525</v>
      </c>
      <c r="C27" s="425" t="s">
        <v>526</v>
      </c>
      <c r="D27" s="426"/>
      <c r="E27" s="335">
        <f>E28</f>
        <v>40014.27128</v>
      </c>
    </row>
    <row r="28" spans="1:5" s="221" customFormat="1" ht="29.25" customHeight="1">
      <c r="A28" s="230" t="s">
        <v>155</v>
      </c>
      <c r="B28" s="222" t="s">
        <v>527</v>
      </c>
      <c r="C28" s="425" t="s">
        <v>528</v>
      </c>
      <c r="D28" s="426"/>
      <c r="E28" s="335">
        <f>E29</f>
        <v>40014.27128</v>
      </c>
    </row>
    <row r="29" spans="1:5" s="221" customFormat="1" ht="31.5" customHeight="1">
      <c r="A29" s="230" t="s">
        <v>155</v>
      </c>
      <c r="B29" s="222" t="s">
        <v>347</v>
      </c>
      <c r="C29" s="425" t="s">
        <v>348</v>
      </c>
      <c r="D29" s="426"/>
      <c r="E29" s="335">
        <f>'расх 22 г'!G366</f>
        <v>40014.27128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D3:E3"/>
    <mergeCell ref="C19:D19"/>
    <mergeCell ref="C20:D20"/>
    <mergeCell ref="D11:E11"/>
    <mergeCell ref="C17:D17"/>
    <mergeCell ref="C15:D16"/>
    <mergeCell ref="D5:E5"/>
    <mergeCell ref="D6:E6"/>
    <mergeCell ref="D7:E7"/>
    <mergeCell ref="C21:D21"/>
    <mergeCell ref="E15:E16"/>
    <mergeCell ref="C18:D18"/>
    <mergeCell ref="A13:E13"/>
    <mergeCell ref="A15:B15"/>
    <mergeCell ref="C28:D28"/>
    <mergeCell ref="C29:D29"/>
    <mergeCell ref="C25:D25"/>
    <mergeCell ref="C22:D22"/>
    <mergeCell ref="C24:D24"/>
    <mergeCell ref="C23:D23"/>
    <mergeCell ref="C26:D26"/>
    <mergeCell ref="C27:D2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4:7" ht="15.75">
      <c r="D2" s="466" t="s">
        <v>743</v>
      </c>
      <c r="E2" s="442"/>
      <c r="F2" s="442"/>
      <c r="G2" s="442"/>
    </row>
    <row r="3" spans="4:7" ht="15.75">
      <c r="D3" s="466" t="s">
        <v>744</v>
      </c>
      <c r="E3" s="442"/>
      <c r="F3" s="442"/>
      <c r="G3" s="442"/>
    </row>
    <row r="4" spans="4:7" ht="15.75">
      <c r="D4" s="466" t="s">
        <v>749</v>
      </c>
      <c r="E4" s="442"/>
      <c r="F4" s="442"/>
      <c r="G4" s="442"/>
    </row>
    <row r="6" spans="1:8" ht="15.75">
      <c r="A6" s="7"/>
      <c r="B6" s="128"/>
      <c r="C6" s="152"/>
      <c r="D6" s="466" t="s">
        <v>743</v>
      </c>
      <c r="E6" s="442"/>
      <c r="F6" s="442"/>
      <c r="G6" s="442"/>
      <c r="H6" s="4"/>
    </row>
    <row r="7" spans="1:8" ht="15.75">
      <c r="A7" s="7"/>
      <c r="B7" s="128"/>
      <c r="C7" s="152"/>
      <c r="D7" s="466" t="s">
        <v>744</v>
      </c>
      <c r="E7" s="442"/>
      <c r="F7" s="442"/>
      <c r="G7" s="442"/>
      <c r="H7" s="4"/>
    </row>
    <row r="8" spans="1:8" ht="15.75">
      <c r="A8" s="7"/>
      <c r="B8" s="128"/>
      <c r="C8" s="152"/>
      <c r="D8" s="466" t="s">
        <v>745</v>
      </c>
      <c r="E8" s="442"/>
      <c r="F8" s="442"/>
      <c r="G8" s="442"/>
      <c r="H8" s="4"/>
    </row>
    <row r="9" spans="1:6" ht="15.75">
      <c r="A9" s="7"/>
      <c r="B9" s="128"/>
      <c r="C9" s="8"/>
      <c r="D9" s="8"/>
      <c r="E9" s="8"/>
      <c r="F9" s="52"/>
    </row>
    <row r="10" spans="1:8" ht="66.75" customHeight="1">
      <c r="A10" s="432" t="s">
        <v>703</v>
      </c>
      <c r="B10" s="432"/>
      <c r="C10" s="432"/>
      <c r="D10" s="432"/>
      <c r="E10" s="432"/>
      <c r="F10" s="432"/>
      <c r="G10" s="432"/>
      <c r="H10" s="432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8.25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8.25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71">
        <f>'расх 2023-2024'!G37</f>
        <v>6905.2699999999995</v>
      </c>
      <c r="H37" s="171">
        <f>'расх 2023-2024'!H37</f>
        <v>6692.15</v>
      </c>
    </row>
    <row r="38" spans="1:8" ht="15.7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708</v>
      </c>
      <c r="B45" s="37"/>
      <c r="C45" s="24" t="s">
        <v>358</v>
      </c>
      <c r="D45" s="24" t="s">
        <v>360</v>
      </c>
      <c r="E45" s="48" t="s">
        <v>114</v>
      </c>
      <c r="F45" s="24" t="s">
        <v>709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191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373</v>
      </c>
      <c r="G62" s="171">
        <f>'расх 2023-2024'!G62</f>
        <v>100.2</v>
      </c>
      <c r="H62" s="171">
        <f>'расх 2023-2024'!H62</f>
        <v>100.2</v>
      </c>
    </row>
    <row r="63" spans="1:8" ht="38.25">
      <c r="A63" s="125" t="s">
        <v>187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5.5">
      <c r="A64" s="28" t="s">
        <v>231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376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377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708</v>
      </c>
      <c r="B68" s="37"/>
      <c r="C68" s="25" t="s">
        <v>358</v>
      </c>
      <c r="D68" s="25" t="s">
        <v>369</v>
      </c>
      <c r="E68" s="71" t="s">
        <v>603</v>
      </c>
      <c r="F68" s="24" t="s">
        <v>709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171">
        <f>'расх 2023-2024'!G84</f>
        <v>567.4</v>
      </c>
      <c r="H84" s="171">
        <f>'расх 2023-2024'!H84</f>
        <v>583.3</v>
      </c>
    </row>
    <row r="85" spans="1:8" ht="15.7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71">
        <f>'расх 2023-2024'!G85</f>
        <v>0</v>
      </c>
      <c r="H85" s="171">
        <f>'расх 2023-2024'!H85</f>
        <v>0</v>
      </c>
    </row>
    <row r="86" spans="1:8" ht="38.25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708</v>
      </c>
      <c r="B91" s="37"/>
      <c r="C91" s="25" t="s">
        <v>359</v>
      </c>
      <c r="D91" s="25" t="s">
        <v>361</v>
      </c>
      <c r="E91" s="48" t="s">
        <v>120</v>
      </c>
      <c r="F91" s="24" t="s">
        <v>709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360</v>
      </c>
      <c r="D111" s="140" t="s">
        <v>362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360</v>
      </c>
      <c r="D115" s="140" t="s">
        <v>362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283</v>
      </c>
      <c r="B119" s="37" t="s">
        <v>155</v>
      </c>
      <c r="C119" s="117" t="s">
        <v>360</v>
      </c>
      <c r="D119" s="117" t="s">
        <v>362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144"/>
      <c r="H125" s="144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688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35">
        <f>G153</f>
        <v>0</v>
      </c>
      <c r="H144" s="35">
        <f>H153</f>
        <v>0</v>
      </c>
    </row>
    <row r="145" spans="1:8" ht="25.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81">
        <f>G146</f>
        <v>0</v>
      </c>
      <c r="H145" s="181">
        <f>H146</f>
        <v>0</v>
      </c>
    </row>
    <row r="146" spans="1:8" ht="25.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81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633</v>
      </c>
      <c r="B164" s="60"/>
      <c r="C164" s="50" t="s">
        <v>363</v>
      </c>
      <c r="D164" s="50" t="s">
        <v>361</v>
      </c>
      <c r="E164" s="74" t="s">
        <v>635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634</v>
      </c>
      <c r="B165" s="60"/>
      <c r="C165" s="29" t="s">
        <v>363</v>
      </c>
      <c r="D165" s="29" t="s">
        <v>361</v>
      </c>
      <c r="E165" s="71" t="s">
        <v>636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363</v>
      </c>
      <c r="D166" s="29" t="s">
        <v>361</v>
      </c>
      <c r="E166" s="71" t="s">
        <v>636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453</v>
      </c>
      <c r="B167" s="60"/>
      <c r="C167" s="29" t="s">
        <v>363</v>
      </c>
      <c r="D167" s="29" t="s">
        <v>361</v>
      </c>
      <c r="E167" s="71" t="s">
        <v>636</v>
      </c>
      <c r="F167" s="29" t="s">
        <v>377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597</v>
      </c>
      <c r="B168" s="60"/>
      <c r="C168" s="50" t="s">
        <v>363</v>
      </c>
      <c r="D168" s="50" t="s">
        <v>361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605</v>
      </c>
      <c r="B169" s="60"/>
      <c r="C169" s="29" t="s">
        <v>363</v>
      </c>
      <c r="D169" s="29" t="s">
        <v>361</v>
      </c>
      <c r="E169" s="71" t="s">
        <v>607</v>
      </c>
      <c r="F169" s="29" t="s">
        <v>396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606</v>
      </c>
      <c r="B170" s="60"/>
      <c r="C170" s="29" t="s">
        <v>363</v>
      </c>
      <c r="D170" s="29" t="s">
        <v>361</v>
      </c>
      <c r="E170" s="71" t="s">
        <v>607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598</v>
      </c>
      <c r="B171" s="60"/>
      <c r="C171" s="29" t="s">
        <v>363</v>
      </c>
      <c r="D171" s="29" t="s">
        <v>361</v>
      </c>
      <c r="E171" s="71" t="s">
        <v>599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363</v>
      </c>
      <c r="D172" s="29" t="s">
        <v>361</v>
      </c>
      <c r="E172" s="71" t="s">
        <v>599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453</v>
      </c>
      <c r="B173" s="60"/>
      <c r="C173" s="29" t="s">
        <v>363</v>
      </c>
      <c r="D173" s="29" t="s">
        <v>361</v>
      </c>
      <c r="E173" s="71" t="s">
        <v>599</v>
      </c>
      <c r="F173" s="29" t="s">
        <v>377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363</v>
      </c>
      <c r="D174" s="50" t="s">
        <v>361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284</v>
      </c>
      <c r="B175" s="44" t="s">
        <v>155</v>
      </c>
      <c r="C175" s="45" t="s">
        <v>363</v>
      </c>
      <c r="D175" s="45" t="s">
        <v>361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124</v>
      </c>
      <c r="F178" s="25" t="s">
        <v>709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285</v>
      </c>
      <c r="B179" s="37" t="s">
        <v>155</v>
      </c>
      <c r="C179" s="45" t="s">
        <v>363</v>
      </c>
      <c r="D179" s="45" t="s">
        <v>361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453</v>
      </c>
      <c r="B182" s="37" t="s">
        <v>155</v>
      </c>
      <c r="C182" s="24" t="s">
        <v>363</v>
      </c>
      <c r="D182" s="24" t="s">
        <v>361</v>
      </c>
      <c r="E182" s="48" t="s">
        <v>125</v>
      </c>
      <c r="F182" s="25" t="s">
        <v>377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286</v>
      </c>
      <c r="B183" s="37" t="s">
        <v>155</v>
      </c>
      <c r="C183" s="45" t="s">
        <v>363</v>
      </c>
      <c r="D183" s="45" t="s">
        <v>361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126</v>
      </c>
      <c r="F186" s="25" t="s">
        <v>377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393</v>
      </c>
      <c r="B187" s="44" t="s">
        <v>155</v>
      </c>
      <c r="C187" s="45" t="s">
        <v>363</v>
      </c>
      <c r="D187" s="45" t="s">
        <v>361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363</v>
      </c>
      <c r="D189" s="29" t="s">
        <v>361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453</v>
      </c>
      <c r="B190" s="37" t="s">
        <v>155</v>
      </c>
      <c r="C190" s="24" t="s">
        <v>363</v>
      </c>
      <c r="D190" s="24" t="s">
        <v>361</v>
      </c>
      <c r="E190" s="71" t="s">
        <v>127</v>
      </c>
      <c r="F190" s="25" t="s">
        <v>377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287</v>
      </c>
      <c r="B191" s="44" t="s">
        <v>155</v>
      </c>
      <c r="C191" s="45" t="s">
        <v>363</v>
      </c>
      <c r="D191" s="45" t="s">
        <v>361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453</v>
      </c>
      <c r="B194" s="37" t="s">
        <v>155</v>
      </c>
      <c r="C194" s="24" t="s">
        <v>363</v>
      </c>
      <c r="D194" s="24" t="s">
        <v>361</v>
      </c>
      <c r="E194" s="48" t="s">
        <v>128</v>
      </c>
      <c r="F194" s="25" t="s">
        <v>377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394</v>
      </c>
      <c r="B195" s="36" t="s">
        <v>155</v>
      </c>
      <c r="C195" s="201" t="s">
        <v>364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395</v>
      </c>
      <c r="B196" s="36" t="s">
        <v>155</v>
      </c>
      <c r="C196" s="34" t="s">
        <v>364</v>
      </c>
      <c r="D196" s="34" t="s">
        <v>358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364</v>
      </c>
      <c r="D197" s="50" t="s">
        <v>358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364</v>
      </c>
      <c r="D198" s="45" t="s">
        <v>358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364</v>
      </c>
      <c r="D199" s="45" t="s">
        <v>358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364</v>
      </c>
      <c r="D200" s="29" t="s">
        <v>358</v>
      </c>
      <c r="E200" s="71" t="s">
        <v>253</v>
      </c>
      <c r="F200" s="25" t="s">
        <v>536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289</v>
      </c>
      <c r="B201" s="37" t="s">
        <v>155</v>
      </c>
      <c r="C201" s="24" t="s">
        <v>364</v>
      </c>
      <c r="D201" s="24" t="s">
        <v>358</v>
      </c>
      <c r="E201" s="48" t="s">
        <v>253</v>
      </c>
      <c r="F201" s="40" t="s">
        <v>424</v>
      </c>
      <c r="G201" s="144">
        <f>G202+G203+G204</f>
        <v>4738.7</v>
      </c>
      <c r="H201" s="144">
        <f>H202+H203+H204</f>
        <v>4138.7</v>
      </c>
    </row>
    <row r="202" spans="1:8" ht="15.75">
      <c r="A202" s="26" t="s">
        <v>268</v>
      </c>
      <c r="B202" s="37" t="s">
        <v>155</v>
      </c>
      <c r="C202" s="24" t="s">
        <v>364</v>
      </c>
      <c r="D202" s="24" t="s">
        <v>358</v>
      </c>
      <c r="E202" s="48" t="s">
        <v>253</v>
      </c>
      <c r="F202" s="24" t="s">
        <v>396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269</v>
      </c>
      <c r="B203" s="37" t="s">
        <v>155</v>
      </c>
      <c r="C203" s="24" t="s">
        <v>364</v>
      </c>
      <c r="D203" s="24" t="s">
        <v>358</v>
      </c>
      <c r="E203" s="48" t="s">
        <v>253</v>
      </c>
      <c r="F203" s="24" t="s">
        <v>397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270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364</v>
      </c>
      <c r="D205" s="24" t="s">
        <v>358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364</v>
      </c>
      <c r="D206" s="24" t="s">
        <v>358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364</v>
      </c>
      <c r="D207" s="24" t="s">
        <v>358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5.5">
      <c r="A208" s="26" t="s">
        <v>375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 t="s">
        <v>376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453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377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712</v>
      </c>
      <c r="B210" s="37"/>
      <c r="C210" s="24" t="s">
        <v>364</v>
      </c>
      <c r="D210" s="24" t="s">
        <v>358</v>
      </c>
      <c r="E210" s="48" t="s">
        <v>254</v>
      </c>
      <c r="F210" s="24" t="s">
        <v>709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378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364</v>
      </c>
      <c r="D214" s="45" t="s">
        <v>358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364</v>
      </c>
      <c r="D215" s="24" t="s">
        <v>358</v>
      </c>
      <c r="E215" s="48" t="s">
        <v>256</v>
      </c>
      <c r="F215" s="40" t="s">
        <v>536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289</v>
      </c>
      <c r="B216" s="37" t="s">
        <v>155</v>
      </c>
      <c r="C216" s="24" t="s">
        <v>364</v>
      </c>
      <c r="D216" s="24" t="s">
        <v>358</v>
      </c>
      <c r="E216" s="48" t="s">
        <v>256</v>
      </c>
      <c r="F216" s="40" t="s">
        <v>424</v>
      </c>
      <c r="G216" s="144">
        <f>G217+G218+G219</f>
        <v>1693.1000000000001</v>
      </c>
      <c r="H216" s="144">
        <f>H217+H218+H219</f>
        <v>1393.1000000000001</v>
      </c>
    </row>
    <row r="217" spans="1:8" ht="15.75">
      <c r="A217" s="26" t="s">
        <v>268</v>
      </c>
      <c r="B217" s="37" t="s">
        <v>155</v>
      </c>
      <c r="C217" s="24" t="s">
        <v>364</v>
      </c>
      <c r="D217" s="24" t="s">
        <v>358</v>
      </c>
      <c r="E217" s="48" t="s">
        <v>256</v>
      </c>
      <c r="F217" s="24" t="s">
        <v>396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269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24" t="s">
        <v>397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270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364</v>
      </c>
      <c r="D220" s="24" t="s">
        <v>358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364</v>
      </c>
      <c r="D221" s="24" t="s">
        <v>358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364</v>
      </c>
      <c r="D222" s="24" t="s">
        <v>358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5.5">
      <c r="A223" s="26" t="s">
        <v>375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24" t="s">
        <v>376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453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24" t="s">
        <v>377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708</v>
      </c>
      <c r="B225" s="37"/>
      <c r="C225" s="24" t="s">
        <v>364</v>
      </c>
      <c r="D225" s="24" t="s">
        <v>358</v>
      </c>
      <c r="E225" s="48" t="s">
        <v>258</v>
      </c>
      <c r="F225" s="24" t="s">
        <v>709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364</v>
      </c>
      <c r="D226" s="24" t="s">
        <v>358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364</v>
      </c>
      <c r="D227" s="24" t="s">
        <v>358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364</v>
      </c>
      <c r="D228" s="24" t="s">
        <v>358</v>
      </c>
      <c r="E228" s="48" t="s">
        <v>260</v>
      </c>
      <c r="F228" s="40" t="s">
        <v>536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289</v>
      </c>
      <c r="B229" s="37" t="s">
        <v>155</v>
      </c>
      <c r="C229" s="24" t="s">
        <v>364</v>
      </c>
      <c r="D229" s="24" t="s">
        <v>358</v>
      </c>
      <c r="E229" s="48" t="s">
        <v>260</v>
      </c>
      <c r="F229" s="40" t="s">
        <v>424</v>
      </c>
      <c r="G229" s="144">
        <f>G230+G231+G232</f>
        <v>193.478</v>
      </c>
      <c r="H229" s="144">
        <f>H230+H231+H232</f>
        <v>193.478</v>
      </c>
    </row>
    <row r="230" spans="1:8" ht="15.75">
      <c r="A230" s="26" t="s">
        <v>268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 t="s">
        <v>396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454</v>
      </c>
      <c r="B231" s="37" t="s">
        <v>535</v>
      </c>
      <c r="C231" s="24" t="s">
        <v>364</v>
      </c>
      <c r="D231" s="24" t="s">
        <v>358</v>
      </c>
      <c r="E231" s="48" t="s">
        <v>260</v>
      </c>
      <c r="F231" s="24" t="s">
        <v>397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270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364</v>
      </c>
      <c r="D233" s="50" t="s">
        <v>358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288</v>
      </c>
      <c r="B234" s="37" t="s">
        <v>155</v>
      </c>
      <c r="C234" s="45" t="s">
        <v>398</v>
      </c>
      <c r="D234" s="45" t="s">
        <v>358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364</v>
      </c>
      <c r="D235" s="24" t="s">
        <v>358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364</v>
      </c>
      <c r="D236" s="24" t="s">
        <v>358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453</v>
      </c>
      <c r="B237" s="37" t="s">
        <v>155</v>
      </c>
      <c r="C237" s="24" t="s">
        <v>364</v>
      </c>
      <c r="D237" s="24" t="s">
        <v>358</v>
      </c>
      <c r="E237" s="48" t="s">
        <v>129</v>
      </c>
      <c r="F237" s="24" t="s">
        <v>377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402</v>
      </c>
      <c r="B238" s="36" t="s">
        <v>155</v>
      </c>
      <c r="C238" s="201" t="s">
        <v>403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404</v>
      </c>
      <c r="B239" s="36" t="s">
        <v>155</v>
      </c>
      <c r="C239" s="34" t="s">
        <v>403</v>
      </c>
      <c r="D239" s="34" t="s">
        <v>358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403</v>
      </c>
      <c r="D240" s="50" t="s">
        <v>358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405</v>
      </c>
      <c r="B241" s="37" t="s">
        <v>155</v>
      </c>
      <c r="C241" s="45" t="s">
        <v>403</v>
      </c>
      <c r="D241" s="45" t="s">
        <v>358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275</v>
      </c>
      <c r="B242" s="37" t="s">
        <v>155</v>
      </c>
      <c r="C242" s="24" t="s">
        <v>403</v>
      </c>
      <c r="D242" s="24" t="s">
        <v>358</v>
      </c>
      <c r="E242" s="48" t="s">
        <v>136</v>
      </c>
      <c r="F242" s="24" t="s">
        <v>276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342</v>
      </c>
      <c r="B243" s="37" t="s">
        <v>155</v>
      </c>
      <c r="C243" s="24" t="s">
        <v>403</v>
      </c>
      <c r="D243" s="24" t="s">
        <v>358</v>
      </c>
      <c r="E243" s="48" t="s">
        <v>136</v>
      </c>
      <c r="F243" s="24" t="s">
        <v>535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455</v>
      </c>
      <c r="B244" s="37" t="s">
        <v>155</v>
      </c>
      <c r="C244" s="24" t="s">
        <v>403</v>
      </c>
      <c r="D244" s="24" t="s">
        <v>358</v>
      </c>
      <c r="E244" s="48" t="s">
        <v>136</v>
      </c>
      <c r="F244" s="24" t="s">
        <v>406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399</v>
      </c>
      <c r="B245" s="36" t="s">
        <v>155</v>
      </c>
      <c r="C245" s="201" t="s">
        <v>401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400</v>
      </c>
      <c r="B246" s="36" t="s">
        <v>155</v>
      </c>
      <c r="C246" s="34" t="s">
        <v>401</v>
      </c>
      <c r="D246" s="34" t="s">
        <v>359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401</v>
      </c>
      <c r="D247" s="50" t="s">
        <v>359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277</v>
      </c>
      <c r="B248" s="44" t="s">
        <v>155</v>
      </c>
      <c r="C248" s="45" t="s">
        <v>401</v>
      </c>
      <c r="D248" s="45" t="s">
        <v>359</v>
      </c>
      <c r="E248" s="51" t="s">
        <v>278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401</v>
      </c>
      <c r="D249" s="29" t="s">
        <v>359</v>
      </c>
      <c r="E249" s="48" t="s">
        <v>278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401</v>
      </c>
      <c r="D250" s="29" t="s">
        <v>359</v>
      </c>
      <c r="E250" s="48" t="s">
        <v>278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453</v>
      </c>
      <c r="B251" s="37" t="s">
        <v>155</v>
      </c>
      <c r="C251" s="29" t="s">
        <v>401</v>
      </c>
      <c r="D251" s="29" t="s">
        <v>359</v>
      </c>
      <c r="E251" s="48" t="s">
        <v>278</v>
      </c>
      <c r="F251" s="29" t="s">
        <v>377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279</v>
      </c>
      <c r="B252" s="37" t="s">
        <v>535</v>
      </c>
      <c r="C252" s="45" t="s">
        <v>401</v>
      </c>
      <c r="D252" s="45" t="s">
        <v>359</v>
      </c>
      <c r="E252" s="51" t="s">
        <v>280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535</v>
      </c>
      <c r="C253" s="29" t="s">
        <v>401</v>
      </c>
      <c r="D253" s="29" t="s">
        <v>359</v>
      </c>
      <c r="E253" s="71" t="s">
        <v>280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535</v>
      </c>
      <c r="C254" s="29" t="s">
        <v>401</v>
      </c>
      <c r="D254" s="29" t="s">
        <v>359</v>
      </c>
      <c r="E254" s="71" t="s">
        <v>280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453</v>
      </c>
      <c r="B255" s="37" t="s">
        <v>535</v>
      </c>
      <c r="C255" s="29" t="s">
        <v>401</v>
      </c>
      <c r="D255" s="29" t="s">
        <v>359</v>
      </c>
      <c r="E255" s="71" t="s">
        <v>280</v>
      </c>
      <c r="F255" s="29" t="s">
        <v>377</v>
      </c>
      <c r="G255" s="389"/>
      <c r="H255" s="389"/>
    </row>
    <row r="256" spans="1:8" s="139" customFormat="1" ht="23.25" customHeight="1" hidden="1">
      <c r="A256" s="116" t="s">
        <v>583</v>
      </c>
      <c r="B256" s="36" t="s">
        <v>155</v>
      </c>
      <c r="C256" s="34" t="s">
        <v>369</v>
      </c>
      <c r="D256" s="34" t="s">
        <v>358</v>
      </c>
      <c r="E256" s="148" t="s">
        <v>585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584</v>
      </c>
      <c r="B257" s="37" t="s">
        <v>155</v>
      </c>
      <c r="C257" s="29" t="s">
        <v>369</v>
      </c>
      <c r="D257" s="29" t="s">
        <v>358</v>
      </c>
      <c r="E257" s="71" t="s">
        <v>585</v>
      </c>
      <c r="F257" s="29" t="s">
        <v>586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369</v>
      </c>
      <c r="D258" s="29" t="s">
        <v>358</v>
      </c>
      <c r="E258" s="71" t="s">
        <v>585</v>
      </c>
      <c r="F258" s="29" t="s">
        <v>587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408</v>
      </c>
      <c r="B259" s="36" t="s">
        <v>155</v>
      </c>
      <c r="C259" s="201" t="s">
        <v>411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409</v>
      </c>
      <c r="B260" s="36" t="s">
        <v>155</v>
      </c>
      <c r="C260" s="34" t="s">
        <v>411</v>
      </c>
      <c r="D260" s="34" t="s">
        <v>361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401</v>
      </c>
      <c r="D261" s="50" t="s">
        <v>359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411</v>
      </c>
      <c r="D262" s="45" t="s">
        <v>361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533</v>
      </c>
      <c r="B263" s="37" t="s">
        <v>155</v>
      </c>
      <c r="C263" s="24" t="s">
        <v>411</v>
      </c>
      <c r="D263" s="24" t="s">
        <v>361</v>
      </c>
      <c r="E263" s="48" t="s">
        <v>137</v>
      </c>
      <c r="F263" s="24" t="s">
        <v>371</v>
      </c>
      <c r="G263" s="144"/>
      <c r="H263" s="328"/>
    </row>
    <row r="264" spans="1:8" s="139" customFormat="1" ht="42" customHeight="1" hidden="1">
      <c r="A264" s="46" t="s">
        <v>281</v>
      </c>
      <c r="B264" s="44" t="s">
        <v>155</v>
      </c>
      <c r="C264" s="45" t="s">
        <v>411</v>
      </c>
      <c r="D264" s="45" t="s">
        <v>361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533</v>
      </c>
      <c r="B265" s="37" t="s">
        <v>155</v>
      </c>
      <c r="C265" s="24" t="s">
        <v>411</v>
      </c>
      <c r="D265" s="24" t="s">
        <v>361</v>
      </c>
      <c r="E265" s="48" t="s">
        <v>138</v>
      </c>
      <c r="F265" s="24" t="s">
        <v>371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411</v>
      </c>
      <c r="D266" s="45" t="s">
        <v>361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533</v>
      </c>
      <c r="B267" s="37" t="s">
        <v>155</v>
      </c>
      <c r="C267" s="24" t="s">
        <v>411</v>
      </c>
      <c r="D267" s="24" t="s">
        <v>361</v>
      </c>
      <c r="E267" s="48" t="s">
        <v>139</v>
      </c>
      <c r="F267" s="24" t="s">
        <v>371</v>
      </c>
      <c r="G267" s="144"/>
      <c r="H267" s="328"/>
    </row>
    <row r="268" spans="1:8" s="68" customFormat="1" ht="15" customHeight="1">
      <c r="A268" s="192" t="s">
        <v>410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.75">
      <c r="G270" s="127"/>
      <c r="H270" s="127"/>
    </row>
    <row r="271" spans="7:9" ht="15.75">
      <c r="G271" s="127"/>
      <c r="H271" s="170"/>
      <c r="I271" s="127"/>
    </row>
    <row r="272" spans="7:9" ht="15.75">
      <c r="G272" s="127"/>
      <c r="H272" s="127"/>
      <c r="I272" s="170"/>
    </row>
    <row r="274" spans="7:8" ht="15.75">
      <c r="G274" s="214"/>
      <c r="H274" s="214"/>
    </row>
    <row r="277" spans="2:8" s="139" customFormat="1" ht="15.75">
      <c r="B277" s="20"/>
      <c r="C277" s="215"/>
      <c r="D277" s="215"/>
      <c r="F277" s="215"/>
      <c r="G277" s="216"/>
      <c r="H277" s="216"/>
    </row>
    <row r="285" spans="2:8" s="139" customFormat="1" ht="15.75">
      <c r="B285" s="20"/>
      <c r="C285" s="215"/>
      <c r="D285" s="215"/>
      <c r="F285" s="215"/>
      <c r="G285" s="216"/>
      <c r="H285" s="216"/>
    </row>
    <row r="297" spans="2:8" s="139" customFormat="1" ht="15.75">
      <c r="B297" s="20"/>
      <c r="C297" s="215"/>
      <c r="D297" s="215"/>
      <c r="F297" s="215"/>
      <c r="G297" s="216"/>
      <c r="H297" s="216"/>
    </row>
    <row r="324" spans="2:8" s="139" customFormat="1" ht="15.75">
      <c r="B324" s="20"/>
      <c r="C324" s="215"/>
      <c r="D324" s="215"/>
      <c r="F324" s="215"/>
      <c r="G324" s="216"/>
      <c r="H324" s="216"/>
    </row>
    <row r="333" spans="2:8" s="139" customFormat="1" ht="15.75">
      <c r="B333" s="20"/>
      <c r="C333" s="215"/>
      <c r="D333" s="215"/>
      <c r="F333" s="215"/>
      <c r="G333" s="216"/>
      <c r="H333" s="216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8"/>
  <sheetViews>
    <sheetView tabSelected="1" zoomScalePageLayoutView="0" workbookViewId="0" topLeftCell="A4">
      <selection activeCell="E7" sqref="E7:G7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68" t="s">
        <v>641</v>
      </c>
      <c r="F1" s="442"/>
      <c r="G1" s="442"/>
    </row>
    <row r="2" spans="5:7" ht="15.75" hidden="1">
      <c r="E2" s="468" t="s">
        <v>366</v>
      </c>
      <c r="F2" s="442"/>
      <c r="G2" s="442"/>
    </row>
    <row r="3" spans="5:7" ht="15.75" hidden="1">
      <c r="E3" s="468" t="s">
        <v>681</v>
      </c>
      <c r="F3" s="442"/>
      <c r="G3" s="442"/>
    </row>
    <row r="4" spans="5:7" ht="15.75">
      <c r="E4" s="421"/>
      <c r="F4" s="420"/>
      <c r="G4" s="420"/>
    </row>
    <row r="5" spans="5:7" ht="15.75">
      <c r="E5" s="469" t="s">
        <v>641</v>
      </c>
      <c r="F5" s="441"/>
      <c r="G5" s="441"/>
    </row>
    <row r="6" spans="5:7" ht="15.75">
      <c r="E6" s="469" t="s">
        <v>366</v>
      </c>
      <c r="F6" s="441"/>
      <c r="G6" s="441"/>
    </row>
    <row r="7" spans="5:7" ht="15.75">
      <c r="E7" s="469" t="s">
        <v>770</v>
      </c>
      <c r="F7" s="441"/>
      <c r="G7" s="441"/>
    </row>
    <row r="9" spans="1:7" s="4" customFormat="1" ht="15.75">
      <c r="A9" s="7"/>
      <c r="B9" s="78"/>
      <c r="C9" s="467" t="s">
        <v>589</v>
      </c>
      <c r="D9" s="467"/>
      <c r="E9" s="467"/>
      <c r="F9" s="467"/>
      <c r="G9" s="467"/>
    </row>
    <row r="10" spans="1:7" s="4" customFormat="1" ht="15.75">
      <c r="A10" s="7"/>
      <c r="B10" s="78"/>
      <c r="C10" s="434" t="s">
        <v>366</v>
      </c>
      <c r="D10" s="434"/>
      <c r="E10" s="434"/>
      <c r="F10" s="434"/>
      <c r="G10" s="434"/>
    </row>
    <row r="11" spans="1:7" s="4" customFormat="1" ht="15.75">
      <c r="A11" s="7"/>
      <c r="B11" s="78"/>
      <c r="C11" s="434" t="s">
        <v>732</v>
      </c>
      <c r="D11" s="434"/>
      <c r="E11" s="434"/>
      <c r="F11" s="434"/>
      <c r="G11" s="434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2" t="s">
        <v>704</v>
      </c>
      <c r="B13" s="432"/>
      <c r="C13" s="432"/>
      <c r="D13" s="432"/>
      <c r="E13" s="432"/>
      <c r="F13" s="432"/>
      <c r="G13" s="432"/>
    </row>
    <row r="14" ht="12" customHeight="1"/>
    <row r="15" spans="1:7" s="3" customFormat="1" ht="33" customHeight="1">
      <c r="A15" s="33" t="s">
        <v>367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0</v>
      </c>
      <c r="B17" s="102" t="s">
        <v>58</v>
      </c>
      <c r="C17" s="108" t="s">
        <v>360</v>
      </c>
      <c r="D17" s="108" t="s">
        <v>362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360</v>
      </c>
      <c r="D22" s="47" t="s">
        <v>362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360</v>
      </c>
      <c r="D23" s="27" t="s">
        <v>362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360</v>
      </c>
      <c r="D24" s="27" t="s">
        <v>362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453</v>
      </c>
      <c r="B28" s="84" t="s">
        <v>58</v>
      </c>
      <c r="C28" s="85" t="s">
        <v>360</v>
      </c>
      <c r="D28" s="85" t="s">
        <v>362</v>
      </c>
      <c r="E28" s="86" t="s">
        <v>213</v>
      </c>
      <c r="F28" s="86" t="s">
        <v>377</v>
      </c>
      <c r="G28" s="378"/>
    </row>
    <row r="29" spans="1:7" s="11" customFormat="1" ht="52.5" customHeight="1">
      <c r="A29" s="31" t="s">
        <v>73</v>
      </c>
      <c r="B29" s="36" t="s">
        <v>155</v>
      </c>
      <c r="C29" s="34" t="s">
        <v>360</v>
      </c>
      <c r="D29" s="34" t="s">
        <v>354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360</v>
      </c>
      <c r="D30" s="45" t="s">
        <v>354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282</v>
      </c>
      <c r="B31" s="37" t="s">
        <v>155</v>
      </c>
      <c r="C31" s="29" t="s">
        <v>360</v>
      </c>
      <c r="D31" s="29" t="s">
        <v>354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360</v>
      </c>
      <c r="D32" s="29" t="s">
        <v>354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360</v>
      </c>
      <c r="D33" s="29" t="s">
        <v>354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453</v>
      </c>
      <c r="B34" s="84" t="s">
        <v>58</v>
      </c>
      <c r="C34" s="88" t="s">
        <v>360</v>
      </c>
      <c r="D34" s="88" t="s">
        <v>354</v>
      </c>
      <c r="E34" s="117" t="s">
        <v>172</v>
      </c>
      <c r="F34" s="40" t="s">
        <v>377</v>
      </c>
      <c r="G34" s="381"/>
    </row>
    <row r="35" spans="1:7" ht="30" customHeight="1" hidden="1">
      <c r="A35" s="28" t="s">
        <v>453</v>
      </c>
      <c r="B35" s="84" t="s">
        <v>58</v>
      </c>
      <c r="C35" s="89" t="s">
        <v>358</v>
      </c>
      <c r="D35" s="89" t="s">
        <v>369</v>
      </c>
      <c r="E35" s="70" t="s">
        <v>59</v>
      </c>
      <c r="F35" s="22" t="s">
        <v>377</v>
      </c>
      <c r="G35" s="378"/>
    </row>
    <row r="36" spans="1:7" ht="39.75" customHeight="1">
      <c r="A36" s="64" t="s">
        <v>713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578</v>
      </c>
      <c r="B38" s="37"/>
      <c r="C38" s="24"/>
      <c r="D38" s="24"/>
      <c r="E38" s="71" t="s">
        <v>604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604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578</v>
      </c>
      <c r="B40" s="37"/>
      <c r="C40" s="24"/>
      <c r="D40" s="24"/>
      <c r="E40" s="71" t="s">
        <v>604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604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595</v>
      </c>
      <c r="B42" s="37"/>
      <c r="C42" s="24"/>
      <c r="D42" s="24"/>
      <c r="E42" s="71" t="s">
        <v>604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604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163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23">
        <f>G45+G62+G76</f>
        <v>8418.83</v>
      </c>
    </row>
    <row r="45" spans="1:7" s="4" customFormat="1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124">
        <f>G46</f>
        <v>6608.488</v>
      </c>
    </row>
    <row r="46" spans="1:7" s="4" customFormat="1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253</v>
      </c>
      <c r="F46" s="29"/>
      <c r="G46" s="124">
        <f>G47+G53+G57+G60</f>
        <v>6608.488</v>
      </c>
    </row>
    <row r="47" spans="1:7" s="4" customFormat="1" ht="29.25" customHeight="1">
      <c r="A47" s="59" t="s">
        <v>227</v>
      </c>
      <c r="B47" s="37" t="s">
        <v>155</v>
      </c>
      <c r="C47" s="29" t="s">
        <v>364</v>
      </c>
      <c r="D47" s="29" t="s">
        <v>358</v>
      </c>
      <c r="E47" s="71" t="s">
        <v>253</v>
      </c>
      <c r="F47" s="25" t="s">
        <v>536</v>
      </c>
      <c r="G47" s="124">
        <f>G48</f>
        <v>4739.5</v>
      </c>
    </row>
    <row r="48" spans="1:7" s="4" customFormat="1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253</v>
      </c>
      <c r="F48" s="40" t="s">
        <v>424</v>
      </c>
      <c r="G48" s="124">
        <f>'расх 22 г'!G254</f>
        <v>4739.5</v>
      </c>
    </row>
    <row r="49" spans="1:7" s="4" customFormat="1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24" t="s">
        <v>396</v>
      </c>
      <c r="G49" s="124"/>
    </row>
    <row r="50" spans="1:7" s="4" customFormat="1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397</v>
      </c>
      <c r="G50" s="124"/>
    </row>
    <row r="51" spans="1:7" s="4" customFormat="1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/>
      <c r="G52" s="124">
        <f>G53</f>
        <v>1862.912</v>
      </c>
    </row>
    <row r="53" spans="1:7" s="4" customFormat="1" ht="29.25" customHeight="1">
      <c r="A53" s="28" t="s">
        <v>231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232</v>
      </c>
      <c r="G53" s="124">
        <f>G54</f>
        <v>1862.912</v>
      </c>
    </row>
    <row r="54" spans="1:7" s="4" customFormat="1" ht="29.25" customHeight="1">
      <c r="A54" s="125" t="s">
        <v>233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194</v>
      </c>
      <c r="G54" s="124">
        <f>'расх 22 г'!G260</f>
        <v>1862.912</v>
      </c>
    </row>
    <row r="55" spans="1:7" s="4" customFormat="1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376</v>
      </c>
      <c r="G55" s="124"/>
    </row>
    <row r="56" spans="1:7" s="4" customFormat="1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377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234</v>
      </c>
      <c r="G57" s="124">
        <f>G59+G58</f>
        <v>6.076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124">
        <f>'расх 22 г'!G266</f>
        <v>6.076</v>
      </c>
    </row>
    <row r="60" spans="1:7" s="4" customFormat="1" ht="29.25" customHeight="1">
      <c r="A60" s="28" t="s">
        <v>553</v>
      </c>
      <c r="B60" s="37"/>
      <c r="C60" s="24"/>
      <c r="D60" s="24"/>
      <c r="E60" s="71" t="s">
        <v>555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364</v>
      </c>
      <c r="D62" s="45" t="s">
        <v>358</v>
      </c>
      <c r="E62" s="51" t="s">
        <v>255</v>
      </c>
      <c r="F62" s="62"/>
      <c r="G62" s="124">
        <f>G63+G70+G75</f>
        <v>1616.864</v>
      </c>
    </row>
    <row r="63" spans="1:7" s="4" customFormat="1" ht="29.25" customHeight="1">
      <c r="A63" s="59" t="s">
        <v>227</v>
      </c>
      <c r="B63" s="37" t="s">
        <v>155</v>
      </c>
      <c r="C63" s="24" t="s">
        <v>364</v>
      </c>
      <c r="D63" s="24" t="s">
        <v>358</v>
      </c>
      <c r="E63" s="48" t="s">
        <v>256</v>
      </c>
      <c r="F63" s="40" t="s">
        <v>536</v>
      </c>
      <c r="G63" s="124">
        <f>G64</f>
        <v>1314.533</v>
      </c>
    </row>
    <row r="64" spans="1:7" s="4" customFormat="1" ht="29.25" customHeight="1">
      <c r="A64" s="26" t="s">
        <v>289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40" t="s">
        <v>424</v>
      </c>
      <c r="G64" s="124">
        <f>'расх 22 г'!G280</f>
        <v>1314.533</v>
      </c>
    </row>
    <row r="65" spans="1:7" s="4" customFormat="1" ht="29.25" customHeight="1" hidden="1">
      <c r="A65" s="26" t="s">
        <v>268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396</v>
      </c>
      <c r="G65" s="124"/>
    </row>
    <row r="66" spans="1:7" s="4" customFormat="1" ht="29.25" customHeight="1" hidden="1">
      <c r="A66" s="26" t="s">
        <v>269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24" t="s">
        <v>397</v>
      </c>
      <c r="G66" s="124"/>
    </row>
    <row r="67" spans="1:7" s="4" customFormat="1" ht="29.25" customHeight="1" hidden="1">
      <c r="A67" s="26" t="s">
        <v>270</v>
      </c>
      <c r="B67" s="37" t="s">
        <v>155</v>
      </c>
      <c r="C67" s="24" t="s">
        <v>364</v>
      </c>
      <c r="D67" s="24" t="s">
        <v>358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/>
      <c r="G70" s="124">
        <f>G71</f>
        <v>302.331</v>
      </c>
    </row>
    <row r="71" spans="1:7" s="4" customFormat="1" ht="29.25" customHeight="1">
      <c r="A71" s="28" t="s">
        <v>231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232</v>
      </c>
      <c r="G71" s="124">
        <f>G72</f>
        <v>302.331</v>
      </c>
    </row>
    <row r="72" spans="1:7" s="4" customFormat="1" ht="29.25" customHeight="1">
      <c r="A72" s="125" t="s">
        <v>233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194</v>
      </c>
      <c r="G72" s="124">
        <f>'расх 22 г'!G288</f>
        <v>302.331</v>
      </c>
    </row>
    <row r="73" spans="1:7" s="4" customFormat="1" ht="29.25" customHeight="1" hidden="1">
      <c r="A73" s="26" t="s">
        <v>375</v>
      </c>
      <c r="B73" s="37" t="s">
        <v>155</v>
      </c>
      <c r="C73" s="24" t="s">
        <v>364</v>
      </c>
      <c r="D73" s="24" t="s">
        <v>358</v>
      </c>
      <c r="E73" s="48" t="s">
        <v>258</v>
      </c>
      <c r="F73" s="24" t="s">
        <v>376</v>
      </c>
      <c r="G73" s="124"/>
    </row>
    <row r="74" spans="1:7" s="4" customFormat="1" ht="29.25" customHeight="1" hidden="1">
      <c r="A74" s="26" t="s">
        <v>453</v>
      </c>
      <c r="B74" s="37" t="s">
        <v>155</v>
      </c>
      <c r="C74" s="24" t="s">
        <v>364</v>
      </c>
      <c r="D74" s="24" t="s">
        <v>358</v>
      </c>
      <c r="E74" s="48" t="s">
        <v>258</v>
      </c>
      <c r="F74" s="24" t="s">
        <v>377</v>
      </c>
      <c r="G74" s="124"/>
    </row>
    <row r="75" spans="1:7" s="4" customFormat="1" ht="29.25" customHeight="1" hidden="1">
      <c r="A75" s="28" t="s">
        <v>554</v>
      </c>
      <c r="B75" s="37"/>
      <c r="C75" s="24"/>
      <c r="D75" s="24"/>
      <c r="E75" s="71" t="s">
        <v>556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364</v>
      </c>
      <c r="D76" s="45" t="s">
        <v>358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364</v>
      </c>
      <c r="D77" s="24" t="s">
        <v>358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364</v>
      </c>
      <c r="D78" s="24" t="s">
        <v>358</v>
      </c>
      <c r="E78" s="48" t="s">
        <v>260</v>
      </c>
      <c r="F78" s="40" t="s">
        <v>536</v>
      </c>
      <c r="G78" s="124">
        <f>G79</f>
        <v>193.478</v>
      </c>
    </row>
    <row r="79" spans="1:7" s="4" customFormat="1" ht="29.25" customHeight="1">
      <c r="A79" s="26" t="s">
        <v>289</v>
      </c>
      <c r="B79" s="37" t="s">
        <v>155</v>
      </c>
      <c r="C79" s="24" t="s">
        <v>364</v>
      </c>
      <c r="D79" s="24" t="s">
        <v>358</v>
      </c>
      <c r="E79" s="48" t="s">
        <v>260</v>
      </c>
      <c r="F79" s="40" t="s">
        <v>424</v>
      </c>
      <c r="G79" s="124">
        <f>'расх 22 г'!G300</f>
        <v>193.478</v>
      </c>
    </row>
    <row r="80" spans="1:7" s="4" customFormat="1" ht="29.25" customHeight="1">
      <c r="A80" s="77" t="s">
        <v>714</v>
      </c>
      <c r="B80" s="37"/>
      <c r="C80" s="24"/>
      <c r="D80" s="24"/>
      <c r="E80" s="74" t="s">
        <v>292</v>
      </c>
      <c r="F80" s="40"/>
      <c r="G80" s="320">
        <f>G81</f>
        <v>0</v>
      </c>
    </row>
    <row r="81" spans="1:7" s="4" customFormat="1" ht="29.25" customHeight="1">
      <c r="A81" s="182" t="s">
        <v>545</v>
      </c>
      <c r="B81" s="37"/>
      <c r="C81" s="24"/>
      <c r="D81" s="24"/>
      <c r="E81" s="48" t="s">
        <v>440</v>
      </c>
      <c r="F81" s="40" t="s">
        <v>547</v>
      </c>
      <c r="G81" s="124">
        <f>G82+G83</f>
        <v>0</v>
      </c>
    </row>
    <row r="82" spans="1:7" s="4" customFormat="1" ht="29.25" customHeight="1">
      <c r="A82" s="28" t="s">
        <v>543</v>
      </c>
      <c r="B82" s="37"/>
      <c r="C82" s="24"/>
      <c r="D82" s="24"/>
      <c r="E82" s="48" t="s">
        <v>544</v>
      </c>
      <c r="F82" s="40" t="s">
        <v>8</v>
      </c>
      <c r="G82" s="124">
        <f>'расх 22 г'!G187</f>
        <v>0</v>
      </c>
    </row>
    <row r="83" spans="1:7" s="4" customFormat="1" ht="29.25" customHeight="1">
      <c r="A83" s="334" t="s">
        <v>546</v>
      </c>
      <c r="B83" s="37"/>
      <c r="C83" s="24"/>
      <c r="D83" s="24"/>
      <c r="E83" s="48" t="s">
        <v>441</v>
      </c>
      <c r="F83" s="40" t="s">
        <v>8</v>
      </c>
      <c r="G83" s="124">
        <f>'расх 22 г'!G192</f>
        <v>0</v>
      </c>
    </row>
    <row r="84" spans="1:7" s="4" customFormat="1" ht="29.25" customHeight="1">
      <c r="A84" s="64" t="s">
        <v>633</v>
      </c>
      <c r="B84" s="37"/>
      <c r="C84" s="24"/>
      <c r="D84" s="24"/>
      <c r="E84" s="74" t="s">
        <v>635</v>
      </c>
      <c r="F84" s="40"/>
      <c r="G84" s="320">
        <f>G85</f>
        <v>0</v>
      </c>
    </row>
    <row r="85" spans="1:7" s="4" customFormat="1" ht="29.25" customHeight="1">
      <c r="A85" s="26" t="s">
        <v>634</v>
      </c>
      <c r="B85" s="37"/>
      <c r="C85" s="24"/>
      <c r="D85" s="24"/>
      <c r="E85" s="71" t="s">
        <v>636</v>
      </c>
      <c r="F85" s="40" t="s">
        <v>232</v>
      </c>
      <c r="G85" s="124">
        <f>G86</f>
        <v>0</v>
      </c>
    </row>
    <row r="86" spans="1:7" s="4" customFormat="1" ht="29.25" customHeight="1">
      <c r="A86" s="28" t="s">
        <v>231</v>
      </c>
      <c r="B86" s="37"/>
      <c r="C86" s="24"/>
      <c r="D86" s="24"/>
      <c r="E86" s="71" t="s">
        <v>636</v>
      </c>
      <c r="F86" s="40" t="s">
        <v>194</v>
      </c>
      <c r="G86" s="124">
        <f>G87</f>
        <v>0</v>
      </c>
    </row>
    <row r="87" spans="1:7" s="4" customFormat="1" ht="27.75" customHeight="1">
      <c r="A87" s="26" t="s">
        <v>453</v>
      </c>
      <c r="B87" s="37"/>
      <c r="C87" s="24"/>
      <c r="D87" s="24"/>
      <c r="E87" s="71" t="s">
        <v>636</v>
      </c>
      <c r="F87" s="29" t="s">
        <v>377</v>
      </c>
      <c r="G87" s="124">
        <f>'расх 22 г'!G215</f>
        <v>0</v>
      </c>
    </row>
    <row r="88" spans="1:10" s="4" customFormat="1" ht="25.5" customHeight="1">
      <c r="A88" s="113" t="s">
        <v>62</v>
      </c>
      <c r="B88" s="122"/>
      <c r="C88" s="114"/>
      <c r="D88" s="114"/>
      <c r="E88" s="71"/>
      <c r="F88" s="114"/>
      <c r="G88" s="336">
        <f>G17+G29+G36+G44+G84+G80</f>
        <v>14633.00302</v>
      </c>
      <c r="J88" s="126"/>
    </row>
    <row r="89" spans="1:7" s="4" customFormat="1" ht="28.5" customHeight="1">
      <c r="A89" s="116" t="s">
        <v>226</v>
      </c>
      <c r="B89" s="36" t="s">
        <v>58</v>
      </c>
      <c r="C89" s="55" t="s">
        <v>358</v>
      </c>
      <c r="D89" s="55" t="s">
        <v>359</v>
      </c>
      <c r="E89" s="55" t="s">
        <v>105</v>
      </c>
      <c r="F89" s="56"/>
      <c r="G89" s="383">
        <f>G90</f>
        <v>1556.01</v>
      </c>
    </row>
    <row r="90" spans="1:7" s="4" customFormat="1" ht="15.75">
      <c r="A90" s="15" t="s">
        <v>183</v>
      </c>
      <c r="B90" s="37" t="s">
        <v>58</v>
      </c>
      <c r="C90" s="90" t="s">
        <v>358</v>
      </c>
      <c r="D90" s="90" t="s">
        <v>359</v>
      </c>
      <c r="E90" s="70" t="s">
        <v>106</v>
      </c>
      <c r="F90" s="90"/>
      <c r="G90" s="384">
        <f>G91</f>
        <v>1556.01</v>
      </c>
    </row>
    <row r="91" spans="1:7" s="4" customFormat="1" ht="25.5">
      <c r="A91" s="15" t="s">
        <v>184</v>
      </c>
      <c r="B91" s="37" t="s">
        <v>58</v>
      </c>
      <c r="C91" s="70" t="s">
        <v>358</v>
      </c>
      <c r="D91" s="70" t="s">
        <v>359</v>
      </c>
      <c r="E91" s="70" t="s">
        <v>107</v>
      </c>
      <c r="F91" s="90"/>
      <c r="G91" s="384">
        <f>G92</f>
        <v>1556.01</v>
      </c>
    </row>
    <row r="92" spans="1:7" s="68" customFormat="1" ht="27" customHeight="1">
      <c r="A92" s="59" t="s">
        <v>227</v>
      </c>
      <c r="B92" s="37" t="s">
        <v>58</v>
      </c>
      <c r="C92" s="70" t="s">
        <v>358</v>
      </c>
      <c r="D92" s="70" t="s">
        <v>359</v>
      </c>
      <c r="E92" s="70" t="s">
        <v>107</v>
      </c>
      <c r="F92" s="90" t="s">
        <v>536</v>
      </c>
      <c r="G92" s="384">
        <f>G93</f>
        <v>1556.01</v>
      </c>
    </row>
    <row r="93" spans="1:7" s="4" customFormat="1" ht="15" customHeight="1">
      <c r="A93" s="59" t="s">
        <v>228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 t="s">
        <v>460</v>
      </c>
      <c r="G93" s="384">
        <f>'расх 22 г'!G23</f>
        <v>1556.01</v>
      </c>
    </row>
    <row r="94" spans="1:10" s="4" customFormat="1" ht="25.5" customHeight="1" hidden="1">
      <c r="A94" s="92" t="s">
        <v>185</v>
      </c>
      <c r="B94" s="60" t="s">
        <v>58</v>
      </c>
      <c r="C94" s="86" t="s">
        <v>358</v>
      </c>
      <c r="D94" s="86" t="s">
        <v>359</v>
      </c>
      <c r="E94" s="86" t="s">
        <v>107</v>
      </c>
      <c r="F94" s="86">
        <v>121</v>
      </c>
      <c r="G94" s="382"/>
      <c r="J94" s="126"/>
    </row>
    <row r="95" spans="1:7" s="4" customFormat="1" ht="51.75" customHeight="1" hidden="1">
      <c r="A95" s="92" t="s">
        <v>187</v>
      </c>
      <c r="B95" s="60" t="s">
        <v>58</v>
      </c>
      <c r="C95" s="86" t="s">
        <v>358</v>
      </c>
      <c r="D95" s="86" t="s">
        <v>359</v>
      </c>
      <c r="E95" s="86" t="s">
        <v>107</v>
      </c>
      <c r="F95" s="86" t="s">
        <v>188</v>
      </c>
      <c r="G95" s="382"/>
    </row>
    <row r="96" spans="1:7" s="4" customFormat="1" ht="26.25" customHeight="1">
      <c r="A96" s="116" t="s">
        <v>189</v>
      </c>
      <c r="B96" s="36" t="s">
        <v>58</v>
      </c>
      <c r="C96" s="34" t="s">
        <v>358</v>
      </c>
      <c r="D96" s="34" t="s">
        <v>361</v>
      </c>
      <c r="E96" s="55" t="s">
        <v>108</v>
      </c>
      <c r="F96" s="34"/>
      <c r="G96" s="123">
        <f>G97</f>
        <v>1027.1</v>
      </c>
    </row>
    <row r="97" spans="1:7" s="4" customFormat="1" ht="15.75">
      <c r="A97" s="94" t="s">
        <v>229</v>
      </c>
      <c r="B97" s="37" t="s">
        <v>58</v>
      </c>
      <c r="C97" s="29" t="s">
        <v>358</v>
      </c>
      <c r="D97" s="29" t="s">
        <v>361</v>
      </c>
      <c r="E97" s="70" t="s">
        <v>109</v>
      </c>
      <c r="F97" s="40"/>
      <c r="G97" s="124">
        <f>G98</f>
        <v>1027.1</v>
      </c>
    </row>
    <row r="98" spans="1:7" s="4" customFormat="1" ht="25.5">
      <c r="A98" s="15" t="s">
        <v>184</v>
      </c>
      <c r="B98" s="37" t="s">
        <v>58</v>
      </c>
      <c r="C98" s="29" t="s">
        <v>358</v>
      </c>
      <c r="D98" s="29" t="s">
        <v>361</v>
      </c>
      <c r="E98" s="70" t="s">
        <v>110</v>
      </c>
      <c r="F98" s="40"/>
      <c r="G98" s="384">
        <f>G99</f>
        <v>1027.1</v>
      </c>
    </row>
    <row r="99" spans="1:7" s="4" customFormat="1" ht="39.75" customHeight="1">
      <c r="A99" s="59" t="s">
        <v>227</v>
      </c>
      <c r="B99" s="37" t="s">
        <v>58</v>
      </c>
      <c r="C99" s="29" t="s">
        <v>358</v>
      </c>
      <c r="D99" s="29" t="s">
        <v>361</v>
      </c>
      <c r="E99" s="70" t="s">
        <v>110</v>
      </c>
      <c r="F99" s="40" t="s">
        <v>536</v>
      </c>
      <c r="G99" s="384">
        <f>G100</f>
        <v>1027.1</v>
      </c>
    </row>
    <row r="100" spans="1:10" s="4" customFormat="1" ht="26.25" customHeight="1">
      <c r="A100" s="59" t="s">
        <v>228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 t="s">
        <v>460</v>
      </c>
      <c r="G100" s="384">
        <f>'расх 22 г'!G31</f>
        <v>1027.1</v>
      </c>
      <c r="J100" s="127"/>
    </row>
    <row r="101" spans="1:7" s="4" customFormat="1" ht="27" customHeight="1" hidden="1">
      <c r="A101" s="92" t="s">
        <v>185</v>
      </c>
      <c r="B101" s="60" t="s">
        <v>58</v>
      </c>
      <c r="C101" s="86" t="s">
        <v>358</v>
      </c>
      <c r="D101" s="86" t="s">
        <v>361</v>
      </c>
      <c r="E101" s="86" t="s">
        <v>110</v>
      </c>
      <c r="F101" s="86">
        <v>121</v>
      </c>
      <c r="G101" s="382"/>
    </row>
    <row r="102" spans="1:7" s="4" customFormat="1" ht="52.5" customHeight="1" hidden="1">
      <c r="A102" s="92" t="s">
        <v>187</v>
      </c>
      <c r="B102" s="60" t="s">
        <v>58</v>
      </c>
      <c r="C102" s="86" t="s">
        <v>358</v>
      </c>
      <c r="D102" s="86" t="s">
        <v>361</v>
      </c>
      <c r="E102" s="86" t="s">
        <v>110</v>
      </c>
      <c r="F102" s="86" t="s">
        <v>188</v>
      </c>
      <c r="G102" s="382"/>
    </row>
    <row r="103" spans="1:7" s="4" customFormat="1" ht="26.25" customHeight="1">
      <c r="A103" s="54" t="s">
        <v>190</v>
      </c>
      <c r="B103" s="37" t="s">
        <v>58</v>
      </c>
      <c r="C103" s="29" t="s">
        <v>358</v>
      </c>
      <c r="D103" s="29" t="s">
        <v>360</v>
      </c>
      <c r="E103" s="55" t="s">
        <v>111</v>
      </c>
      <c r="F103" s="34"/>
      <c r="G103" s="123">
        <f>G104+G154+G191+G123</f>
        <v>22798.158260000004</v>
      </c>
    </row>
    <row r="104" spans="1:7" s="4" customFormat="1" ht="25.5">
      <c r="A104" s="28" t="s">
        <v>230</v>
      </c>
      <c r="B104" s="37" t="s">
        <v>58</v>
      </c>
      <c r="C104" s="29" t="s">
        <v>358</v>
      </c>
      <c r="D104" s="29" t="s">
        <v>360</v>
      </c>
      <c r="E104" s="70" t="s">
        <v>112</v>
      </c>
      <c r="F104" s="29"/>
      <c r="G104" s="124">
        <f>G105+G111</f>
        <v>12006.298260000001</v>
      </c>
    </row>
    <row r="105" spans="1:7" s="4" customFormat="1" ht="25.5">
      <c r="A105" s="15" t="s">
        <v>184</v>
      </c>
      <c r="B105" s="37" t="s">
        <v>58</v>
      </c>
      <c r="C105" s="29" t="s">
        <v>358</v>
      </c>
      <c r="D105" s="29" t="s">
        <v>360</v>
      </c>
      <c r="E105" s="70" t="s">
        <v>113</v>
      </c>
      <c r="F105" s="29"/>
      <c r="G105" s="335">
        <f>G106</f>
        <v>10007.7</v>
      </c>
    </row>
    <row r="106" spans="1:7" s="4" customFormat="1" ht="41.25" customHeight="1">
      <c r="A106" s="59" t="s">
        <v>227</v>
      </c>
      <c r="B106" s="37" t="s">
        <v>58</v>
      </c>
      <c r="C106" s="29" t="s">
        <v>358</v>
      </c>
      <c r="D106" s="29" t="s">
        <v>360</v>
      </c>
      <c r="E106" s="70" t="s">
        <v>113</v>
      </c>
      <c r="F106" s="29" t="s">
        <v>536</v>
      </c>
      <c r="G106" s="335">
        <f>G107</f>
        <v>10007.7</v>
      </c>
    </row>
    <row r="107" spans="1:7" s="4" customFormat="1" ht="19.5" customHeight="1">
      <c r="A107" s="15" t="s">
        <v>193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 t="s">
        <v>460</v>
      </c>
      <c r="G107" s="335">
        <f>'расх 22 г'!G39</f>
        <v>10007.7</v>
      </c>
    </row>
    <row r="108" spans="1:7" s="4" customFormat="1" ht="29.25" customHeight="1" hidden="1">
      <c r="A108" s="92" t="s">
        <v>185</v>
      </c>
      <c r="B108" s="60" t="s">
        <v>58</v>
      </c>
      <c r="C108" s="72" t="s">
        <v>358</v>
      </c>
      <c r="D108" s="72" t="s">
        <v>360</v>
      </c>
      <c r="E108" s="86" t="s">
        <v>113</v>
      </c>
      <c r="F108" s="72" t="s">
        <v>373</v>
      </c>
      <c r="G108" s="124">
        <v>5080</v>
      </c>
    </row>
    <row r="109" spans="1:7" s="4" customFormat="1" ht="28.5" customHeight="1" hidden="1">
      <c r="A109" s="92" t="s">
        <v>196</v>
      </c>
      <c r="B109" s="60" t="s">
        <v>58</v>
      </c>
      <c r="C109" s="72" t="s">
        <v>358</v>
      </c>
      <c r="D109" s="72" t="s">
        <v>360</v>
      </c>
      <c r="E109" s="86" t="s">
        <v>113</v>
      </c>
      <c r="F109" s="72" t="s">
        <v>374</v>
      </c>
      <c r="G109" s="124">
        <v>2.34</v>
      </c>
    </row>
    <row r="110" spans="1:7" s="4" customFormat="1" ht="38.25" hidden="1">
      <c r="A110" s="92" t="s">
        <v>187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188</v>
      </c>
      <c r="G110" s="124">
        <v>1417.445</v>
      </c>
    </row>
    <row r="111" spans="1:7" s="4" customFormat="1" ht="27" customHeight="1">
      <c r="A111" s="15" t="s">
        <v>192</v>
      </c>
      <c r="B111" s="37" t="s">
        <v>58</v>
      </c>
      <c r="C111" s="29" t="s">
        <v>358</v>
      </c>
      <c r="D111" s="29" t="s">
        <v>360</v>
      </c>
      <c r="E111" s="70" t="s">
        <v>114</v>
      </c>
      <c r="F111" s="29"/>
      <c r="G111" s="124">
        <f>G112+G116</f>
        <v>1998.5982600000002</v>
      </c>
    </row>
    <row r="112" spans="1:7" s="4" customFormat="1" ht="16.5" customHeight="1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114</v>
      </c>
      <c r="F112" s="29" t="s">
        <v>232</v>
      </c>
      <c r="G112" s="124">
        <f>G113</f>
        <v>1697.3000000000002</v>
      </c>
    </row>
    <row r="113" spans="1:7" s="4" customFormat="1" ht="16.5" customHeight="1">
      <c r="A113" s="15" t="s">
        <v>233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 t="s">
        <v>194</v>
      </c>
      <c r="G113" s="124">
        <f>'расх 22 г'!G45</f>
        <v>1697.3000000000002</v>
      </c>
    </row>
    <row r="114" spans="1:7" s="4" customFormat="1" ht="66.75" customHeight="1" hidden="1">
      <c r="A114" s="65" t="s">
        <v>375</v>
      </c>
      <c r="B114" s="60" t="s">
        <v>58</v>
      </c>
      <c r="C114" s="72" t="s">
        <v>358</v>
      </c>
      <c r="D114" s="72" t="s">
        <v>360</v>
      </c>
      <c r="E114" s="86" t="s">
        <v>114</v>
      </c>
      <c r="F114" s="72" t="s">
        <v>376</v>
      </c>
      <c r="G114" s="124">
        <v>441.02</v>
      </c>
    </row>
    <row r="115" spans="1:7" s="4" customFormat="1" ht="18" customHeight="1" hidden="1">
      <c r="A115" s="65" t="s">
        <v>453</v>
      </c>
      <c r="B115" s="60" t="s">
        <v>58</v>
      </c>
      <c r="C115" s="72" t="s">
        <v>358</v>
      </c>
      <c r="D115" s="72" t="s">
        <v>360</v>
      </c>
      <c r="E115" s="86" t="s">
        <v>114</v>
      </c>
      <c r="F115" s="72" t="s">
        <v>377</v>
      </c>
      <c r="G115" s="124">
        <v>1044.489</v>
      </c>
    </row>
    <row r="116" spans="1:7" s="4" customFormat="1" ht="17.25" customHeight="1">
      <c r="A116" s="28" t="s">
        <v>45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 t="s">
        <v>234</v>
      </c>
      <c r="G116" s="124">
        <f>G117+G119</f>
        <v>301.29826</v>
      </c>
    </row>
    <row r="117" spans="1:7" s="4" customFormat="1" ht="17.25" customHeight="1" hidden="1">
      <c r="A117" s="28" t="s">
        <v>235</v>
      </c>
      <c r="B117" s="37" t="s">
        <v>58</v>
      </c>
      <c r="C117" s="29" t="s">
        <v>358</v>
      </c>
      <c r="D117" s="29" t="s">
        <v>360</v>
      </c>
      <c r="E117" s="117" t="s">
        <v>114</v>
      </c>
      <c r="F117" s="29" t="s">
        <v>236</v>
      </c>
      <c r="G117" s="124">
        <f>'расх 22 г'!G50</f>
        <v>182</v>
      </c>
    </row>
    <row r="118" spans="1:7" ht="39.75" customHeight="1" hidden="1">
      <c r="A118" s="97" t="s">
        <v>237</v>
      </c>
      <c r="B118" s="60" t="s">
        <v>58</v>
      </c>
      <c r="C118" s="72" t="s">
        <v>358</v>
      </c>
      <c r="D118" s="72" t="s">
        <v>360</v>
      </c>
      <c r="E118" s="86" t="s">
        <v>114</v>
      </c>
      <c r="F118" s="72" t="s">
        <v>295</v>
      </c>
      <c r="G118" s="124"/>
    </row>
    <row r="119" spans="1:7" ht="15.75" customHeight="1">
      <c r="A119" s="28" t="s">
        <v>238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197</v>
      </c>
      <c r="G119" s="124">
        <f>'расх 22 г'!G52</f>
        <v>119.29826</v>
      </c>
    </row>
    <row r="120" spans="1:7" ht="27" customHeight="1" hidden="1">
      <c r="A120" s="65" t="s">
        <v>239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379</v>
      </c>
      <c r="G120" s="124"/>
    </row>
    <row r="121" spans="1:7" ht="42" customHeight="1" hidden="1">
      <c r="A121" s="65" t="s">
        <v>200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199</v>
      </c>
      <c r="G121" s="124"/>
    </row>
    <row r="122" spans="1:7" ht="16.5" customHeight="1" hidden="1">
      <c r="A122" s="28" t="s">
        <v>190</v>
      </c>
      <c r="B122" s="37" t="s">
        <v>58</v>
      </c>
      <c r="C122" s="29" t="s">
        <v>364</v>
      </c>
      <c r="D122" s="29" t="s">
        <v>358</v>
      </c>
      <c r="E122" s="70" t="s">
        <v>111</v>
      </c>
      <c r="F122" s="22"/>
      <c r="G122" s="378">
        <f>G123</f>
        <v>7133.4</v>
      </c>
    </row>
    <row r="123" spans="1:7" ht="15.75">
      <c r="A123" s="64" t="s">
        <v>202</v>
      </c>
      <c r="B123" s="58" t="s">
        <v>58</v>
      </c>
      <c r="C123" s="50" t="s">
        <v>364</v>
      </c>
      <c r="D123" s="50" t="s">
        <v>358</v>
      </c>
      <c r="E123" s="393" t="s">
        <v>130</v>
      </c>
      <c r="F123" s="394"/>
      <c r="G123" s="395">
        <f>'расх 22 г'!G218</f>
        <v>7133.4</v>
      </c>
    </row>
    <row r="124" spans="1:7" ht="28.5" customHeight="1" hidden="1">
      <c r="A124" s="28" t="s">
        <v>267</v>
      </c>
      <c r="B124" s="37" t="s">
        <v>58</v>
      </c>
      <c r="C124" s="29" t="s">
        <v>364</v>
      </c>
      <c r="D124" s="29" t="s">
        <v>358</v>
      </c>
      <c r="E124" s="70" t="s">
        <v>131</v>
      </c>
      <c r="F124" s="22"/>
      <c r="G124" s="378">
        <f>G125</f>
        <v>0</v>
      </c>
    </row>
    <row r="125" spans="1:7" ht="28.5" customHeight="1" hidden="1">
      <c r="A125" s="59" t="s">
        <v>227</v>
      </c>
      <c r="B125" s="37" t="s">
        <v>58</v>
      </c>
      <c r="C125" s="29" t="s">
        <v>364</v>
      </c>
      <c r="D125" s="29" t="s">
        <v>358</v>
      </c>
      <c r="E125" s="70" t="s">
        <v>131</v>
      </c>
      <c r="F125" s="22" t="s">
        <v>536</v>
      </c>
      <c r="G125" s="378">
        <f>G126</f>
        <v>0</v>
      </c>
    </row>
    <row r="126" spans="1:7" ht="29.25" customHeight="1" hidden="1">
      <c r="A126" s="28" t="s">
        <v>289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 t="s">
        <v>424</v>
      </c>
      <c r="G126" s="378"/>
    </row>
    <row r="127" spans="1:7" ht="51" customHeight="1" hidden="1">
      <c r="A127" s="65" t="s">
        <v>268</v>
      </c>
      <c r="B127" s="37" t="s">
        <v>58</v>
      </c>
      <c r="C127" s="72" t="s">
        <v>364</v>
      </c>
      <c r="D127" s="72" t="s">
        <v>358</v>
      </c>
      <c r="E127" s="86" t="s">
        <v>131</v>
      </c>
      <c r="F127" s="72" t="s">
        <v>396</v>
      </c>
      <c r="G127" s="378"/>
    </row>
    <row r="128" spans="1:7" ht="17.25" customHeight="1" hidden="1">
      <c r="A128" s="65" t="s">
        <v>269</v>
      </c>
      <c r="B128" s="37" t="s">
        <v>58</v>
      </c>
      <c r="C128" s="72" t="s">
        <v>364</v>
      </c>
      <c r="D128" s="72" t="s">
        <v>358</v>
      </c>
      <c r="E128" s="86" t="s">
        <v>131</v>
      </c>
      <c r="F128" s="72" t="s">
        <v>397</v>
      </c>
      <c r="G128" s="378"/>
    </row>
    <row r="129" spans="1:7" ht="25.5" hidden="1">
      <c r="A129" s="65" t="s">
        <v>270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186</v>
      </c>
      <c r="G129" s="378"/>
    </row>
    <row r="130" spans="1:7" ht="27.75" customHeight="1" hidden="1">
      <c r="A130" s="28" t="s">
        <v>272</v>
      </c>
      <c r="B130" s="37" t="s">
        <v>58</v>
      </c>
      <c r="C130" s="29" t="s">
        <v>364</v>
      </c>
      <c r="D130" s="29" t="s">
        <v>358</v>
      </c>
      <c r="E130" s="70" t="s">
        <v>133</v>
      </c>
      <c r="F130" s="22"/>
      <c r="G130" s="378">
        <f>G131</f>
        <v>0</v>
      </c>
    </row>
    <row r="131" spans="1:7" ht="27.75" customHeight="1" hidden="1">
      <c r="A131" s="59" t="s">
        <v>227</v>
      </c>
      <c r="B131" s="37" t="s">
        <v>58</v>
      </c>
      <c r="C131" s="29" t="s">
        <v>364</v>
      </c>
      <c r="D131" s="29" t="s">
        <v>358</v>
      </c>
      <c r="E131" s="70" t="s">
        <v>133</v>
      </c>
      <c r="F131" s="22" t="s">
        <v>536</v>
      </c>
      <c r="G131" s="378">
        <f>G132</f>
        <v>0</v>
      </c>
    </row>
    <row r="132" spans="1:7" ht="42" customHeight="1" hidden="1">
      <c r="A132" s="28" t="s">
        <v>63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 t="s">
        <v>424</v>
      </c>
      <c r="G132" s="378"/>
    </row>
    <row r="133" spans="1:7" ht="42" customHeight="1" hidden="1">
      <c r="A133" s="65" t="s">
        <v>268</v>
      </c>
      <c r="B133" s="37" t="s">
        <v>58</v>
      </c>
      <c r="C133" s="72" t="s">
        <v>364</v>
      </c>
      <c r="D133" s="72" t="s">
        <v>358</v>
      </c>
      <c r="E133" s="86" t="s">
        <v>133</v>
      </c>
      <c r="F133" s="72" t="s">
        <v>396</v>
      </c>
      <c r="G133" s="378"/>
    </row>
    <row r="134" spans="1:7" ht="18" customHeight="1" hidden="1">
      <c r="A134" s="65" t="s">
        <v>269</v>
      </c>
      <c r="B134" s="37" t="s">
        <v>58</v>
      </c>
      <c r="C134" s="72" t="s">
        <v>364</v>
      </c>
      <c r="D134" s="72" t="s">
        <v>358</v>
      </c>
      <c r="E134" s="86" t="s">
        <v>273</v>
      </c>
      <c r="F134" s="72" t="s">
        <v>397</v>
      </c>
      <c r="G134" s="378"/>
    </row>
    <row r="135" spans="1:7" ht="29.25" customHeight="1" hidden="1">
      <c r="A135" s="65" t="s">
        <v>270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186</v>
      </c>
      <c r="G135" s="378"/>
    </row>
    <row r="136" spans="1:7" ht="29.25" customHeight="1" hidden="1">
      <c r="A136" s="26" t="s">
        <v>72</v>
      </c>
      <c r="B136" s="37" t="s">
        <v>406</v>
      </c>
      <c r="C136" s="24" t="s">
        <v>364</v>
      </c>
      <c r="D136" s="24" t="s">
        <v>358</v>
      </c>
      <c r="E136" s="27" t="s">
        <v>135</v>
      </c>
      <c r="F136" s="24"/>
      <c r="G136" s="385">
        <f>G137</f>
        <v>0</v>
      </c>
    </row>
    <row r="137" spans="1:7" ht="29.25" customHeight="1" hidden="1">
      <c r="A137" s="59" t="s">
        <v>227</v>
      </c>
      <c r="B137" s="37" t="s">
        <v>406</v>
      </c>
      <c r="C137" s="24" t="s">
        <v>364</v>
      </c>
      <c r="D137" s="24" t="s">
        <v>358</v>
      </c>
      <c r="E137" s="27" t="s">
        <v>135</v>
      </c>
      <c r="F137" s="24" t="s">
        <v>536</v>
      </c>
      <c r="G137" s="385">
        <f>G138</f>
        <v>0</v>
      </c>
    </row>
    <row r="138" spans="1:7" ht="15.75" hidden="1">
      <c r="A138" s="26" t="s">
        <v>289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2" t="s">
        <v>424</v>
      </c>
      <c r="G138" s="385"/>
    </row>
    <row r="139" spans="1:8" ht="27" customHeight="1" hidden="1">
      <c r="A139" s="28" t="s">
        <v>600</v>
      </c>
      <c r="B139" s="37" t="s">
        <v>58</v>
      </c>
      <c r="C139" s="29" t="s">
        <v>364</v>
      </c>
      <c r="D139" s="29" t="s">
        <v>358</v>
      </c>
      <c r="E139" s="70" t="s">
        <v>599</v>
      </c>
      <c r="F139" s="29"/>
      <c r="G139" s="378">
        <f>G142+G146</f>
        <v>0</v>
      </c>
      <c r="H139" s="39"/>
    </row>
    <row r="140" spans="1:8" ht="27" customHeight="1">
      <c r="A140" s="28" t="s">
        <v>605</v>
      </c>
      <c r="B140" s="37"/>
      <c r="C140" s="29"/>
      <c r="D140" s="29"/>
      <c r="E140" s="70" t="s">
        <v>607</v>
      </c>
      <c r="F140" s="29" t="s">
        <v>396</v>
      </c>
      <c r="G140" s="378">
        <f>'расх 22 г'!G219</f>
        <v>5478.8</v>
      </c>
      <c r="H140" s="39"/>
    </row>
    <row r="141" spans="1:8" ht="27" customHeight="1">
      <c r="A141" s="28" t="s">
        <v>606</v>
      </c>
      <c r="B141" s="37"/>
      <c r="C141" s="29"/>
      <c r="D141" s="29"/>
      <c r="E141" s="70" t="s">
        <v>607</v>
      </c>
      <c r="F141" s="29" t="s">
        <v>186</v>
      </c>
      <c r="G141" s="378">
        <f>'расх 22 г'!G220</f>
        <v>1654.6</v>
      </c>
      <c r="H141" s="39"/>
    </row>
    <row r="142" spans="1:8" ht="19.5" customHeight="1">
      <c r="A142" s="28" t="s">
        <v>600</v>
      </c>
      <c r="B142" s="37" t="s">
        <v>58</v>
      </c>
      <c r="C142" s="29" t="s">
        <v>364</v>
      </c>
      <c r="D142" s="29" t="s">
        <v>358</v>
      </c>
      <c r="E142" s="70" t="s">
        <v>599</v>
      </c>
      <c r="F142" s="29" t="s">
        <v>232</v>
      </c>
      <c r="G142" s="378">
        <f>G143</f>
        <v>0</v>
      </c>
      <c r="H142" s="39"/>
    </row>
    <row r="143" spans="1:7" ht="27.75" customHeight="1">
      <c r="A143" s="15" t="s">
        <v>233</v>
      </c>
      <c r="B143" s="37" t="s">
        <v>58</v>
      </c>
      <c r="C143" s="29" t="s">
        <v>364</v>
      </c>
      <c r="D143" s="29" t="s">
        <v>358</v>
      </c>
      <c r="E143" s="70" t="s">
        <v>599</v>
      </c>
      <c r="F143" s="29" t="s">
        <v>194</v>
      </c>
      <c r="G143" s="378">
        <f>G145</f>
        <v>0</v>
      </c>
    </row>
    <row r="144" spans="1:7" ht="25.5" customHeight="1" hidden="1">
      <c r="A144" s="65" t="s">
        <v>375</v>
      </c>
      <c r="B144" s="37" t="s">
        <v>58</v>
      </c>
      <c r="C144" s="72" t="s">
        <v>364</v>
      </c>
      <c r="D144" s="72" t="s">
        <v>358</v>
      </c>
      <c r="E144" s="86" t="s">
        <v>132</v>
      </c>
      <c r="F144" s="72" t="s">
        <v>376</v>
      </c>
      <c r="G144" s="378"/>
    </row>
    <row r="145" spans="1:7" ht="27.75" customHeight="1">
      <c r="A145" s="28" t="s">
        <v>453</v>
      </c>
      <c r="B145" s="37" t="s">
        <v>58</v>
      </c>
      <c r="C145" s="72" t="s">
        <v>364</v>
      </c>
      <c r="D145" s="72" t="s">
        <v>358</v>
      </c>
      <c r="E145" s="70" t="s">
        <v>599</v>
      </c>
      <c r="F145" s="29" t="s">
        <v>377</v>
      </c>
      <c r="G145" s="378">
        <f>'расх 22 г'!G224</f>
        <v>0</v>
      </c>
    </row>
    <row r="146" spans="1:7" ht="27.75" customHeight="1" hidden="1">
      <c r="A146" s="28" t="s">
        <v>45</v>
      </c>
      <c r="B146" s="37" t="s">
        <v>58</v>
      </c>
      <c r="C146" s="29" t="s">
        <v>364</v>
      </c>
      <c r="D146" s="29" t="s">
        <v>358</v>
      </c>
      <c r="E146" s="70" t="s">
        <v>132</v>
      </c>
      <c r="F146" s="29" t="s">
        <v>234</v>
      </c>
      <c r="G146" s="378">
        <f>G147</f>
        <v>0</v>
      </c>
    </row>
    <row r="147" spans="1:7" ht="27.75" customHeight="1" hidden="1">
      <c r="A147" s="28" t="s">
        <v>198</v>
      </c>
      <c r="B147" s="37" t="s">
        <v>58</v>
      </c>
      <c r="C147" s="29" t="s">
        <v>364</v>
      </c>
      <c r="D147" s="29" t="s">
        <v>358</v>
      </c>
      <c r="E147" s="70" t="s">
        <v>132</v>
      </c>
      <c r="F147" s="29" t="s">
        <v>197</v>
      </c>
      <c r="G147" s="378"/>
    </row>
    <row r="148" spans="1:7" ht="25.5" hidden="1">
      <c r="A148" s="65" t="s">
        <v>378</v>
      </c>
      <c r="B148" s="37" t="s">
        <v>58</v>
      </c>
      <c r="C148" s="72" t="s">
        <v>364</v>
      </c>
      <c r="D148" s="72" t="s">
        <v>358</v>
      </c>
      <c r="E148" s="86" t="s">
        <v>132</v>
      </c>
      <c r="F148" s="72" t="s">
        <v>379</v>
      </c>
      <c r="G148" s="378"/>
    </row>
    <row r="149" spans="1:7" ht="26.25" customHeight="1" hidden="1">
      <c r="A149" s="28" t="s">
        <v>274</v>
      </c>
      <c r="B149" s="37" t="s">
        <v>58</v>
      </c>
      <c r="C149" s="29" t="s">
        <v>364</v>
      </c>
      <c r="D149" s="29" t="s">
        <v>358</v>
      </c>
      <c r="E149" s="70" t="s">
        <v>134</v>
      </c>
      <c r="F149" s="29"/>
      <c r="G149" s="378">
        <f>G150</f>
        <v>0</v>
      </c>
    </row>
    <row r="150" spans="1:10" ht="26.25" customHeight="1" hidden="1">
      <c r="A150" s="28" t="s">
        <v>231</v>
      </c>
      <c r="B150" s="37" t="s">
        <v>58</v>
      </c>
      <c r="C150" s="29" t="s">
        <v>364</v>
      </c>
      <c r="D150" s="29" t="s">
        <v>358</v>
      </c>
      <c r="E150" s="70" t="s">
        <v>134</v>
      </c>
      <c r="F150" s="29" t="s">
        <v>232</v>
      </c>
      <c r="G150" s="378">
        <f>G151</f>
        <v>0</v>
      </c>
      <c r="J150" s="38"/>
    </row>
    <row r="151" spans="1:7" s="4" customFormat="1" ht="30.75" customHeight="1" hidden="1">
      <c r="A151" s="15" t="s">
        <v>233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 t="s">
        <v>194</v>
      </c>
      <c r="G151" s="378"/>
    </row>
    <row r="152" spans="1:7" s="4" customFormat="1" ht="30.7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134</v>
      </c>
      <c r="F152" s="72" t="s">
        <v>376</v>
      </c>
      <c r="G152" s="378"/>
    </row>
    <row r="153" spans="1:7" s="4" customFormat="1" ht="30.75" customHeight="1" hidden="1">
      <c r="A153" s="65" t="s">
        <v>453</v>
      </c>
      <c r="B153" s="37" t="s">
        <v>58</v>
      </c>
      <c r="C153" s="72" t="s">
        <v>364</v>
      </c>
      <c r="D153" s="72" t="s">
        <v>358</v>
      </c>
      <c r="E153" s="86" t="s">
        <v>134</v>
      </c>
      <c r="F153" s="72" t="s">
        <v>377</v>
      </c>
      <c r="G153" s="378"/>
    </row>
    <row r="154" spans="1:7" s="4" customFormat="1" ht="30" customHeight="1">
      <c r="A154" s="66" t="s">
        <v>240</v>
      </c>
      <c r="B154" s="58" t="s">
        <v>155</v>
      </c>
      <c r="C154" s="69" t="s">
        <v>359</v>
      </c>
      <c r="D154" s="69" t="s">
        <v>361</v>
      </c>
      <c r="E154" s="74" t="s">
        <v>116</v>
      </c>
      <c r="F154" s="29"/>
      <c r="G154" s="376">
        <f>G155+G164+G172+G159</f>
        <v>947.2000000000002</v>
      </c>
    </row>
    <row r="155" spans="1:7" ht="36" customHeight="1">
      <c r="A155" s="183" t="s">
        <v>203</v>
      </c>
      <c r="B155" s="37" t="s">
        <v>58</v>
      </c>
      <c r="C155" s="29" t="s">
        <v>358</v>
      </c>
      <c r="D155" s="29" t="s">
        <v>360</v>
      </c>
      <c r="E155" s="70" t="s">
        <v>115</v>
      </c>
      <c r="F155" s="29"/>
      <c r="G155" s="124">
        <f>G156</f>
        <v>3.9</v>
      </c>
    </row>
    <row r="156" spans="1:7" s="4" customFormat="1" ht="30.75" customHeight="1">
      <c r="A156" s="28" t="s">
        <v>231</v>
      </c>
      <c r="B156" s="37" t="s">
        <v>58</v>
      </c>
      <c r="C156" s="29" t="s">
        <v>358</v>
      </c>
      <c r="D156" s="29" t="s">
        <v>360</v>
      </c>
      <c r="E156" s="70" t="s">
        <v>115</v>
      </c>
      <c r="F156" s="29" t="s">
        <v>232</v>
      </c>
      <c r="G156" s="124">
        <f>G157</f>
        <v>3.9</v>
      </c>
    </row>
    <row r="157" spans="1:7" s="4" customFormat="1" ht="26.25" customHeight="1">
      <c r="A157" s="15" t="s">
        <v>233</v>
      </c>
      <c r="B157" s="37" t="s">
        <v>58</v>
      </c>
      <c r="C157" s="29" t="s">
        <v>358</v>
      </c>
      <c r="D157" s="29" t="s">
        <v>360</v>
      </c>
      <c r="E157" s="70" t="s">
        <v>115</v>
      </c>
      <c r="F157" s="29" t="s">
        <v>194</v>
      </c>
      <c r="G157" s="124">
        <f>'расх 22 г'!G58</f>
        <v>3.9</v>
      </c>
    </row>
    <row r="158" spans="1:7" s="4" customFormat="1" ht="30.75" customHeight="1" hidden="1">
      <c r="A158" s="65" t="s">
        <v>453</v>
      </c>
      <c r="B158" s="37" t="s">
        <v>58</v>
      </c>
      <c r="C158" s="72" t="s">
        <v>358</v>
      </c>
      <c r="D158" s="72" t="s">
        <v>360</v>
      </c>
      <c r="E158" s="86" t="s">
        <v>115</v>
      </c>
      <c r="F158" s="72" t="s">
        <v>377</v>
      </c>
      <c r="G158" s="124"/>
    </row>
    <row r="159" spans="1:7" s="4" customFormat="1" ht="25.5" customHeight="1">
      <c r="A159" s="46" t="s">
        <v>210</v>
      </c>
      <c r="B159" s="37" t="s">
        <v>58</v>
      </c>
      <c r="C159" s="29" t="s">
        <v>360</v>
      </c>
      <c r="D159" s="29" t="s">
        <v>363</v>
      </c>
      <c r="E159" s="117" t="s">
        <v>122</v>
      </c>
      <c r="F159" s="29"/>
      <c r="G159" s="124">
        <f>G160</f>
        <v>43</v>
      </c>
    </row>
    <row r="160" spans="1:7" ht="29.25" customHeight="1">
      <c r="A160" s="28" t="s">
        <v>231</v>
      </c>
      <c r="B160" s="37"/>
      <c r="C160" s="29"/>
      <c r="D160" s="29"/>
      <c r="E160" s="117" t="s">
        <v>122</v>
      </c>
      <c r="F160" s="29" t="s">
        <v>232</v>
      </c>
      <c r="G160" s="124">
        <f>G161</f>
        <v>43</v>
      </c>
    </row>
    <row r="161" spans="1:7" ht="43.5" customHeight="1">
      <c r="A161" s="125" t="s">
        <v>233</v>
      </c>
      <c r="B161" s="37"/>
      <c r="C161" s="29"/>
      <c r="D161" s="29"/>
      <c r="E161" s="117" t="s">
        <v>122</v>
      </c>
      <c r="F161" s="29" t="s">
        <v>194</v>
      </c>
      <c r="G161" s="124">
        <f>G162</f>
        <v>43</v>
      </c>
    </row>
    <row r="162" spans="1:7" s="4" customFormat="1" ht="24" customHeight="1">
      <c r="A162" s="28" t="s">
        <v>453</v>
      </c>
      <c r="B162" s="37"/>
      <c r="C162" s="29"/>
      <c r="D162" s="29"/>
      <c r="E162" s="117" t="s">
        <v>115</v>
      </c>
      <c r="F162" s="29" t="s">
        <v>377</v>
      </c>
      <c r="G162" s="124">
        <f>'расх 22 г'!G136</f>
        <v>43</v>
      </c>
    </row>
    <row r="163" spans="1:7" s="4" customFormat="1" ht="38.25" hidden="1">
      <c r="A163" s="65" t="s">
        <v>453</v>
      </c>
      <c r="B163" s="37"/>
      <c r="C163" s="72"/>
      <c r="D163" s="72"/>
      <c r="E163" s="86" t="s">
        <v>115</v>
      </c>
      <c r="F163" s="72" t="s">
        <v>377</v>
      </c>
      <c r="G163" s="124"/>
    </row>
    <row r="164" spans="1:7" s="4" customFormat="1" ht="25.5">
      <c r="A164" s="99" t="s">
        <v>204</v>
      </c>
      <c r="B164" s="37" t="s">
        <v>58</v>
      </c>
      <c r="C164" s="22" t="s">
        <v>358</v>
      </c>
      <c r="D164" s="22" t="s">
        <v>369</v>
      </c>
      <c r="E164" s="70" t="s">
        <v>603</v>
      </c>
      <c r="F164" s="22"/>
      <c r="G164" s="378">
        <f>G165+G169</f>
        <v>167.7</v>
      </c>
    </row>
    <row r="165" spans="1:7" s="4" customFormat="1" ht="43.5" customHeight="1">
      <c r="A165" s="59" t="s">
        <v>227</v>
      </c>
      <c r="B165" s="37" t="s">
        <v>58</v>
      </c>
      <c r="C165" s="22" t="s">
        <v>358</v>
      </c>
      <c r="D165" s="22" t="s">
        <v>369</v>
      </c>
      <c r="E165" s="70" t="s">
        <v>603</v>
      </c>
      <c r="F165" s="22" t="s">
        <v>536</v>
      </c>
      <c r="G165" s="378">
        <f>G166</f>
        <v>131.7</v>
      </c>
    </row>
    <row r="166" spans="1:7" s="4" customFormat="1" ht="15.75">
      <c r="A166" s="15" t="s">
        <v>193</v>
      </c>
      <c r="B166" s="37" t="s">
        <v>58</v>
      </c>
      <c r="C166" s="22" t="s">
        <v>358</v>
      </c>
      <c r="D166" s="22" t="s">
        <v>369</v>
      </c>
      <c r="E166" s="70" t="s">
        <v>603</v>
      </c>
      <c r="F166" s="22" t="s">
        <v>460</v>
      </c>
      <c r="G166" s="378">
        <f>'расх 22 г'!G64</f>
        <v>131.7</v>
      </c>
    </row>
    <row r="167" spans="1:7" s="4" customFormat="1" ht="25.5" customHeight="1" hidden="1">
      <c r="A167" s="92" t="s">
        <v>185</v>
      </c>
      <c r="B167" s="60" t="s">
        <v>58</v>
      </c>
      <c r="C167" s="67" t="s">
        <v>358</v>
      </c>
      <c r="D167" s="67" t="s">
        <v>369</v>
      </c>
      <c r="E167" s="86" t="s">
        <v>117</v>
      </c>
      <c r="F167" s="72" t="s">
        <v>373</v>
      </c>
      <c r="G167" s="124"/>
    </row>
    <row r="168" spans="1:7" ht="27.75" customHeight="1" hidden="1">
      <c r="A168" s="92" t="s">
        <v>187</v>
      </c>
      <c r="B168" s="60" t="s">
        <v>58</v>
      </c>
      <c r="C168" s="67" t="s">
        <v>358</v>
      </c>
      <c r="D168" s="67" t="s">
        <v>369</v>
      </c>
      <c r="E168" s="86" t="s">
        <v>117</v>
      </c>
      <c r="F168" s="72" t="s">
        <v>188</v>
      </c>
      <c r="G168" s="124"/>
    </row>
    <row r="169" spans="1:7" ht="33" customHeight="1">
      <c r="A169" s="28" t="s">
        <v>231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9" t="s">
        <v>232</v>
      </c>
      <c r="G169" s="124">
        <f>G170</f>
        <v>36</v>
      </c>
    </row>
    <row r="170" spans="1:7" ht="31.5" customHeight="1">
      <c r="A170" s="15" t="s">
        <v>195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9" t="s">
        <v>194</v>
      </c>
      <c r="G170" s="124">
        <f>'расх 22 г'!G68</f>
        <v>36</v>
      </c>
    </row>
    <row r="171" spans="1:7" ht="15.75" hidden="1">
      <c r="A171" s="65"/>
      <c r="B171" s="37"/>
      <c r="C171" s="72"/>
      <c r="D171" s="72"/>
      <c r="E171" s="86"/>
      <c r="F171" s="72"/>
      <c r="G171" s="124"/>
    </row>
    <row r="172" spans="1:7" ht="38.25">
      <c r="A172" s="99" t="s">
        <v>385</v>
      </c>
      <c r="B172" s="37" t="s">
        <v>58</v>
      </c>
      <c r="C172" s="22" t="s">
        <v>359</v>
      </c>
      <c r="D172" s="22" t="s">
        <v>361</v>
      </c>
      <c r="E172" s="70" t="s">
        <v>120</v>
      </c>
      <c r="F172" s="22"/>
      <c r="G172" s="378">
        <f>G173+G178</f>
        <v>732.6000000000001</v>
      </c>
    </row>
    <row r="173" spans="1:7" ht="39.75" customHeight="1">
      <c r="A173" s="59" t="s">
        <v>227</v>
      </c>
      <c r="B173" s="37" t="s">
        <v>58</v>
      </c>
      <c r="C173" s="22" t="s">
        <v>359</v>
      </c>
      <c r="D173" s="22" t="s">
        <v>361</v>
      </c>
      <c r="E173" s="70" t="s">
        <v>120</v>
      </c>
      <c r="F173" s="22" t="s">
        <v>536</v>
      </c>
      <c r="G173" s="378">
        <f>G174</f>
        <v>692.6000000000001</v>
      </c>
    </row>
    <row r="174" spans="1:7" ht="28.5" customHeight="1">
      <c r="A174" s="15" t="s">
        <v>193</v>
      </c>
      <c r="B174" s="37" t="s">
        <v>58</v>
      </c>
      <c r="C174" s="22" t="s">
        <v>359</v>
      </c>
      <c r="D174" s="22" t="s">
        <v>361</v>
      </c>
      <c r="E174" s="70" t="s">
        <v>120</v>
      </c>
      <c r="F174" s="22" t="s">
        <v>460</v>
      </c>
      <c r="G174" s="378">
        <f>'расх 22 г'!G111</f>
        <v>692.6000000000001</v>
      </c>
    </row>
    <row r="175" spans="1:7" ht="25.5" hidden="1">
      <c r="A175" s="92" t="s">
        <v>452</v>
      </c>
      <c r="B175" s="37" t="s">
        <v>58</v>
      </c>
      <c r="C175" s="67" t="s">
        <v>359</v>
      </c>
      <c r="D175" s="67" t="s">
        <v>361</v>
      </c>
      <c r="E175" s="86" t="s">
        <v>120</v>
      </c>
      <c r="F175" s="72" t="s">
        <v>373</v>
      </c>
      <c r="G175" s="124"/>
    </row>
    <row r="176" spans="1:7" ht="15.75" hidden="1">
      <c r="A176" s="92" t="s">
        <v>196</v>
      </c>
      <c r="B176" s="37" t="s">
        <v>58</v>
      </c>
      <c r="C176" s="67" t="s">
        <v>359</v>
      </c>
      <c r="D176" s="67" t="s">
        <v>361</v>
      </c>
      <c r="E176" s="86" t="s">
        <v>120</v>
      </c>
      <c r="F176" s="72" t="s">
        <v>374</v>
      </c>
      <c r="G176" s="124"/>
    </row>
    <row r="177" spans="1:7" ht="29.25" customHeight="1" hidden="1">
      <c r="A177" s="92" t="s">
        <v>187</v>
      </c>
      <c r="B177" s="37" t="s">
        <v>58</v>
      </c>
      <c r="C177" s="67" t="s">
        <v>359</v>
      </c>
      <c r="D177" s="67" t="s">
        <v>361</v>
      </c>
      <c r="E177" s="86" t="s">
        <v>120</v>
      </c>
      <c r="F177" s="72" t="s">
        <v>188</v>
      </c>
      <c r="G177" s="124"/>
    </row>
    <row r="178" spans="1:7" ht="29.25" customHeight="1">
      <c r="A178" s="28" t="s">
        <v>231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9" t="s">
        <v>232</v>
      </c>
      <c r="G178" s="124">
        <f>G179</f>
        <v>40</v>
      </c>
    </row>
    <row r="179" spans="1:7" ht="32.25" customHeight="1">
      <c r="A179" s="15" t="s">
        <v>233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9" t="s">
        <v>194</v>
      </c>
      <c r="G179" s="124">
        <f>'расх 22 г'!G116</f>
        <v>40</v>
      </c>
    </row>
    <row r="180" spans="1:7" ht="17.25" customHeight="1" hidden="1">
      <c r="A180" s="65" t="s">
        <v>375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376</v>
      </c>
      <c r="G180" s="335"/>
    </row>
    <row r="181" spans="1:7" s="4" customFormat="1" ht="38.25" hidden="1">
      <c r="A181" s="65" t="s">
        <v>453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377</v>
      </c>
      <c r="G181" s="124"/>
    </row>
    <row r="182" spans="1:7" s="4" customFormat="1" ht="25.5" hidden="1">
      <c r="A182" s="99" t="s">
        <v>204</v>
      </c>
      <c r="B182" s="37" t="s">
        <v>58</v>
      </c>
      <c r="C182" s="22" t="s">
        <v>358</v>
      </c>
      <c r="D182" s="22" t="s">
        <v>369</v>
      </c>
      <c r="E182" s="70" t="s">
        <v>117</v>
      </c>
      <c r="F182" s="22"/>
      <c r="G182" s="378">
        <f>G183+G187</f>
        <v>0</v>
      </c>
    </row>
    <row r="183" spans="1:7" s="4" customFormat="1" ht="51" hidden="1">
      <c r="A183" s="59" t="s">
        <v>227</v>
      </c>
      <c r="B183" s="37" t="s">
        <v>58</v>
      </c>
      <c r="C183" s="22" t="s">
        <v>358</v>
      </c>
      <c r="D183" s="22" t="s">
        <v>369</v>
      </c>
      <c r="E183" s="70" t="s">
        <v>117</v>
      </c>
      <c r="F183" s="22" t="s">
        <v>536</v>
      </c>
      <c r="G183" s="378">
        <f>G184</f>
        <v>0</v>
      </c>
    </row>
    <row r="184" spans="1:7" s="4" customFormat="1" ht="15.75" hidden="1">
      <c r="A184" s="15" t="s">
        <v>193</v>
      </c>
      <c r="B184" s="37" t="s">
        <v>58</v>
      </c>
      <c r="C184" s="22" t="s">
        <v>358</v>
      </c>
      <c r="D184" s="22" t="s">
        <v>369</v>
      </c>
      <c r="E184" s="70" t="s">
        <v>117</v>
      </c>
      <c r="F184" s="22" t="s">
        <v>460</v>
      </c>
      <c r="G184" s="378"/>
    </row>
    <row r="185" spans="1:7" s="4" customFormat="1" ht="15.75" hidden="1">
      <c r="A185" s="92" t="s">
        <v>185</v>
      </c>
      <c r="B185" s="60" t="s">
        <v>58</v>
      </c>
      <c r="C185" s="67" t="s">
        <v>358</v>
      </c>
      <c r="D185" s="67" t="s">
        <v>369</v>
      </c>
      <c r="E185" s="86" t="s">
        <v>117</v>
      </c>
      <c r="F185" s="72" t="s">
        <v>373</v>
      </c>
      <c r="G185" s="124"/>
    </row>
    <row r="186" spans="1:7" s="4" customFormat="1" ht="28.5" customHeight="1" hidden="1">
      <c r="A186" s="92" t="s">
        <v>187</v>
      </c>
      <c r="B186" s="60" t="s">
        <v>58</v>
      </c>
      <c r="C186" s="67" t="s">
        <v>358</v>
      </c>
      <c r="D186" s="67" t="s">
        <v>369</v>
      </c>
      <c r="E186" s="86" t="s">
        <v>117</v>
      </c>
      <c r="F186" s="72" t="s">
        <v>188</v>
      </c>
      <c r="G186" s="124"/>
    </row>
    <row r="187" spans="1:7" s="11" customFormat="1" ht="29.25" customHeight="1" hidden="1">
      <c r="A187" s="28" t="s">
        <v>231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9" t="s">
        <v>232</v>
      </c>
      <c r="G187" s="124">
        <f>G188</f>
        <v>0</v>
      </c>
    </row>
    <row r="188" spans="1:7" ht="15.75" customHeight="1" hidden="1">
      <c r="A188" s="15" t="s">
        <v>195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9" t="s">
        <v>194</v>
      </c>
      <c r="G188" s="124"/>
    </row>
    <row r="189" spans="1:7" ht="15.75" customHeight="1" hidden="1">
      <c r="A189" s="65" t="s">
        <v>375</v>
      </c>
      <c r="B189" s="60" t="s">
        <v>58</v>
      </c>
      <c r="C189" s="67" t="s">
        <v>358</v>
      </c>
      <c r="D189" s="67" t="s">
        <v>369</v>
      </c>
      <c r="E189" s="86" t="s">
        <v>117</v>
      </c>
      <c r="F189" s="72" t="s">
        <v>376</v>
      </c>
      <c r="G189" s="335"/>
    </row>
    <row r="190" spans="1:7" ht="15.75" customHeight="1" hidden="1">
      <c r="A190" s="65" t="s">
        <v>453</v>
      </c>
      <c r="B190" s="60" t="s">
        <v>58</v>
      </c>
      <c r="C190" s="67" t="s">
        <v>358</v>
      </c>
      <c r="D190" s="67" t="s">
        <v>369</v>
      </c>
      <c r="E190" s="86" t="s">
        <v>117</v>
      </c>
      <c r="F190" s="72" t="s">
        <v>377</v>
      </c>
      <c r="G190" s="124"/>
    </row>
    <row r="191" spans="1:7" ht="13.5" customHeight="1">
      <c r="A191" s="75" t="s">
        <v>206</v>
      </c>
      <c r="B191" s="36" t="s">
        <v>58</v>
      </c>
      <c r="C191" s="34" t="s">
        <v>403</v>
      </c>
      <c r="D191" s="34" t="s">
        <v>358</v>
      </c>
      <c r="E191" s="55" t="s">
        <v>118</v>
      </c>
      <c r="F191" s="34"/>
      <c r="G191" s="376">
        <f>G196+G205+G209+G213+G219+G228+G231+G234+G250+G254+G262+G266+G276+G300+G292+G200+G280+G283+G286+G289+G296+G304+G272+G241+G244+G247+G192+G269+G194</f>
        <v>2711.2599999999998</v>
      </c>
    </row>
    <row r="192" spans="1:7" ht="24.75" customHeight="1">
      <c r="A192" s="422" t="s">
        <v>756</v>
      </c>
      <c r="B192" s="36"/>
      <c r="C192" s="34"/>
      <c r="D192" s="34"/>
      <c r="E192" s="117" t="s">
        <v>757</v>
      </c>
      <c r="F192" s="34"/>
      <c r="G192" s="378">
        <f>G193</f>
        <v>522.06</v>
      </c>
    </row>
    <row r="193" spans="1:7" ht="25.5" customHeight="1">
      <c r="A193" s="28" t="s">
        <v>231</v>
      </c>
      <c r="B193" s="36"/>
      <c r="C193" s="34"/>
      <c r="D193" s="34"/>
      <c r="E193" s="117" t="s">
        <v>757</v>
      </c>
      <c r="F193" s="29" t="s">
        <v>232</v>
      </c>
      <c r="G193" s="378">
        <f>'расх 22 г'!G306</f>
        <v>522.06</v>
      </c>
    </row>
    <row r="194" spans="1:7" ht="25.5" customHeight="1">
      <c r="A194" s="423" t="s">
        <v>759</v>
      </c>
      <c r="B194" s="36"/>
      <c r="C194" s="34"/>
      <c r="D194" s="34"/>
      <c r="E194" s="117" t="s">
        <v>760</v>
      </c>
      <c r="F194" s="29"/>
      <c r="G194" s="378">
        <f>G195</f>
        <v>20.2</v>
      </c>
    </row>
    <row r="195" spans="1:7" ht="25.5" customHeight="1">
      <c r="A195" s="28" t="s">
        <v>231</v>
      </c>
      <c r="B195" s="36"/>
      <c r="C195" s="34"/>
      <c r="D195" s="34"/>
      <c r="E195" s="117" t="s">
        <v>760</v>
      </c>
      <c r="F195" s="29" t="s">
        <v>232</v>
      </c>
      <c r="G195" s="378">
        <f>'расх 22 г'!G310</f>
        <v>20.2</v>
      </c>
    </row>
    <row r="196" spans="1:7" ht="13.5" customHeight="1">
      <c r="A196" s="98" t="s">
        <v>405</v>
      </c>
      <c r="B196" s="37" t="s">
        <v>58</v>
      </c>
      <c r="C196" s="29" t="s">
        <v>403</v>
      </c>
      <c r="D196" s="29" t="s">
        <v>358</v>
      </c>
      <c r="E196" s="70" t="s">
        <v>136</v>
      </c>
      <c r="F196" s="29"/>
      <c r="G196" s="378">
        <f>G197</f>
        <v>129.6</v>
      </c>
    </row>
    <row r="197" spans="1:7" ht="13.5" customHeight="1">
      <c r="A197" s="98" t="s">
        <v>275</v>
      </c>
      <c r="B197" s="37" t="s">
        <v>58</v>
      </c>
      <c r="C197" s="29" t="s">
        <v>403</v>
      </c>
      <c r="D197" s="29" t="s">
        <v>358</v>
      </c>
      <c r="E197" s="70" t="s">
        <v>136</v>
      </c>
      <c r="F197" s="29" t="s">
        <v>276</v>
      </c>
      <c r="G197" s="378">
        <f>G198</f>
        <v>129.6</v>
      </c>
    </row>
    <row r="198" spans="1:7" ht="13.5" customHeight="1">
      <c r="A198" s="76" t="s">
        <v>342</v>
      </c>
      <c r="B198" s="37"/>
      <c r="C198" s="29"/>
      <c r="D198" s="29"/>
      <c r="E198" s="70" t="s">
        <v>136</v>
      </c>
      <c r="F198" s="29" t="s">
        <v>535</v>
      </c>
      <c r="G198" s="378">
        <f>'расх 22 г'!G323</f>
        <v>129.6</v>
      </c>
    </row>
    <row r="199" spans="1:7" ht="13.5" customHeight="1" hidden="1">
      <c r="A199" s="65" t="s">
        <v>455</v>
      </c>
      <c r="B199" s="37" t="s">
        <v>58</v>
      </c>
      <c r="C199" s="72" t="s">
        <v>403</v>
      </c>
      <c r="D199" s="72" t="s">
        <v>358</v>
      </c>
      <c r="E199" s="86" t="s">
        <v>136</v>
      </c>
      <c r="F199" s="72" t="s">
        <v>406</v>
      </c>
      <c r="G199" s="322"/>
    </row>
    <row r="200" spans="1:7" ht="13.5" customHeight="1" hidden="1">
      <c r="A200" s="46" t="s">
        <v>265</v>
      </c>
      <c r="B200" s="37"/>
      <c r="C200" s="29"/>
      <c r="D200" s="29"/>
      <c r="E200" s="47" t="s">
        <v>266</v>
      </c>
      <c r="F200" s="50"/>
      <c r="G200" s="322">
        <f>G201</f>
        <v>0</v>
      </c>
    </row>
    <row r="201" spans="1:7" ht="15" customHeight="1" hidden="1">
      <c r="A201" s="26" t="s">
        <v>45</v>
      </c>
      <c r="B201" s="37"/>
      <c r="C201" s="29"/>
      <c r="D201" s="29"/>
      <c r="E201" s="70" t="s">
        <v>266</v>
      </c>
      <c r="F201" s="29" t="s">
        <v>234</v>
      </c>
      <c r="G201" s="322">
        <f>G202</f>
        <v>0</v>
      </c>
    </row>
    <row r="202" spans="1:7" ht="28.5" customHeight="1" hidden="1">
      <c r="A202" s="26" t="s">
        <v>235</v>
      </c>
      <c r="B202" s="37"/>
      <c r="C202" s="29"/>
      <c r="D202" s="29"/>
      <c r="E202" s="70" t="s">
        <v>266</v>
      </c>
      <c r="F202" s="29" t="s">
        <v>236</v>
      </c>
      <c r="G202" s="322">
        <f>'расх 22 г'!G75</f>
        <v>0</v>
      </c>
    </row>
    <row r="203" spans="1:7" ht="27.75" customHeight="1" hidden="1">
      <c r="A203" s="321" t="s">
        <v>235</v>
      </c>
      <c r="B203" s="60"/>
      <c r="C203" s="72"/>
      <c r="D203" s="72"/>
      <c r="E203" s="70" t="s">
        <v>266</v>
      </c>
      <c r="F203" s="72" t="s">
        <v>295</v>
      </c>
      <c r="G203" s="386"/>
    </row>
    <row r="204" spans="1:7" ht="26.25" customHeight="1" hidden="1">
      <c r="A204" s="28"/>
      <c r="B204" s="37"/>
      <c r="C204" s="29"/>
      <c r="D204" s="29"/>
      <c r="E204" s="117"/>
      <c r="F204" s="29"/>
      <c r="G204" s="322"/>
    </row>
    <row r="205" spans="1:7" ht="28.5" customHeight="1">
      <c r="A205" s="28" t="s">
        <v>288</v>
      </c>
      <c r="B205" s="37" t="s">
        <v>58</v>
      </c>
      <c r="C205" s="29" t="s">
        <v>398</v>
      </c>
      <c r="D205" s="29" t="s">
        <v>358</v>
      </c>
      <c r="E205" s="70" t="s">
        <v>129</v>
      </c>
      <c r="F205" s="22"/>
      <c r="G205" s="378">
        <f>G206</f>
        <v>30</v>
      </c>
    </row>
    <row r="206" spans="1:7" ht="28.5" customHeight="1">
      <c r="A206" s="28" t="s">
        <v>231</v>
      </c>
      <c r="B206" s="37" t="s">
        <v>58</v>
      </c>
      <c r="C206" s="29" t="s">
        <v>364</v>
      </c>
      <c r="D206" s="29" t="s">
        <v>358</v>
      </c>
      <c r="E206" s="70" t="s">
        <v>129</v>
      </c>
      <c r="F206" s="22" t="s">
        <v>232</v>
      </c>
      <c r="G206" s="378">
        <f>G207</f>
        <v>30</v>
      </c>
    </row>
    <row r="207" spans="1:7" ht="28.5" customHeight="1">
      <c r="A207" s="15" t="s">
        <v>233</v>
      </c>
      <c r="B207" s="37" t="s">
        <v>58</v>
      </c>
      <c r="C207" s="29" t="s">
        <v>364</v>
      </c>
      <c r="D207" s="29" t="s">
        <v>358</v>
      </c>
      <c r="E207" s="70" t="s">
        <v>129</v>
      </c>
      <c r="F207" s="22" t="s">
        <v>194</v>
      </c>
      <c r="G207" s="378">
        <f>'расх 22 г'!G316</f>
        <v>30</v>
      </c>
    </row>
    <row r="208" spans="1:7" ht="27" customHeight="1" hidden="1">
      <c r="A208" s="65" t="s">
        <v>453</v>
      </c>
      <c r="B208" s="37" t="s">
        <v>58</v>
      </c>
      <c r="C208" s="72" t="s">
        <v>364</v>
      </c>
      <c r="D208" s="72" t="s">
        <v>358</v>
      </c>
      <c r="E208" s="86" t="s">
        <v>129</v>
      </c>
      <c r="F208" s="72" t="s">
        <v>377</v>
      </c>
      <c r="G208" s="378"/>
    </row>
    <row r="209" spans="1:7" ht="39.75" customHeight="1">
      <c r="A209" s="28" t="s">
        <v>208</v>
      </c>
      <c r="B209" s="37" t="s">
        <v>58</v>
      </c>
      <c r="C209" s="29" t="s">
        <v>361</v>
      </c>
      <c r="D209" s="29" t="s">
        <v>362</v>
      </c>
      <c r="E209" s="70" t="s">
        <v>121</v>
      </c>
      <c r="F209" s="29"/>
      <c r="G209" s="378">
        <f>G210</f>
        <v>220</v>
      </c>
    </row>
    <row r="210" spans="1:7" ht="29.25" customHeight="1">
      <c r="A210" s="28" t="s">
        <v>231</v>
      </c>
      <c r="B210" s="37" t="s">
        <v>58</v>
      </c>
      <c r="C210" s="29" t="s">
        <v>361</v>
      </c>
      <c r="D210" s="29" t="s">
        <v>362</v>
      </c>
      <c r="E210" s="70" t="s">
        <v>121</v>
      </c>
      <c r="F210" s="29" t="s">
        <v>232</v>
      </c>
      <c r="G210" s="378">
        <f>G211</f>
        <v>220</v>
      </c>
    </row>
    <row r="211" spans="1:7" ht="29.25" customHeight="1">
      <c r="A211" s="15" t="s">
        <v>233</v>
      </c>
      <c r="B211" s="37" t="s">
        <v>58</v>
      </c>
      <c r="C211" s="29" t="s">
        <v>361</v>
      </c>
      <c r="D211" s="29" t="s">
        <v>362</v>
      </c>
      <c r="E211" s="70" t="s">
        <v>121</v>
      </c>
      <c r="F211" s="29" t="s">
        <v>194</v>
      </c>
      <c r="G211" s="378">
        <f>'расх 22 г'!G125</f>
        <v>220</v>
      </c>
    </row>
    <row r="212" spans="1:7" ht="29.25" customHeight="1" hidden="1">
      <c r="A212" s="65" t="s">
        <v>453</v>
      </c>
      <c r="B212" s="37" t="s">
        <v>58</v>
      </c>
      <c r="C212" s="72" t="s">
        <v>361</v>
      </c>
      <c r="D212" s="72" t="s">
        <v>362</v>
      </c>
      <c r="E212" s="86" t="s">
        <v>121</v>
      </c>
      <c r="F212" s="72" t="s">
        <v>377</v>
      </c>
      <c r="G212" s="378"/>
    </row>
    <row r="213" spans="1:7" ht="30.75" customHeight="1">
      <c r="A213" s="100" t="s">
        <v>277</v>
      </c>
      <c r="B213" s="37" t="s">
        <v>58</v>
      </c>
      <c r="C213" s="29" t="s">
        <v>401</v>
      </c>
      <c r="D213" s="29" t="s">
        <v>359</v>
      </c>
      <c r="E213" s="70" t="s">
        <v>278</v>
      </c>
      <c r="F213" s="29"/>
      <c r="G213" s="378">
        <f>G214</f>
        <v>327</v>
      </c>
    </row>
    <row r="214" spans="1:7" ht="30.75" customHeight="1">
      <c r="A214" s="28" t="s">
        <v>231</v>
      </c>
      <c r="B214" s="37" t="s">
        <v>58</v>
      </c>
      <c r="C214" s="29" t="s">
        <v>401</v>
      </c>
      <c r="D214" s="29" t="s">
        <v>359</v>
      </c>
      <c r="E214" s="70" t="s">
        <v>278</v>
      </c>
      <c r="F214" s="29" t="s">
        <v>232</v>
      </c>
      <c r="G214" s="378">
        <f>G215</f>
        <v>327</v>
      </c>
    </row>
    <row r="215" spans="1:7" ht="15" customHeight="1">
      <c r="A215" s="15" t="s">
        <v>233</v>
      </c>
      <c r="B215" s="37" t="s">
        <v>58</v>
      </c>
      <c r="C215" s="29" t="s">
        <v>401</v>
      </c>
      <c r="D215" s="29" t="s">
        <v>359</v>
      </c>
      <c r="E215" s="70" t="s">
        <v>278</v>
      </c>
      <c r="F215" s="29" t="s">
        <v>194</v>
      </c>
      <c r="G215" s="378">
        <f>'расх 22 г'!G330+'расх 22 г'!G335</f>
        <v>327</v>
      </c>
    </row>
    <row r="216" spans="1:7" ht="28.5" customHeight="1" hidden="1">
      <c r="A216" s="65" t="s">
        <v>453</v>
      </c>
      <c r="B216" s="37" t="s">
        <v>58</v>
      </c>
      <c r="C216" s="72" t="s">
        <v>401</v>
      </c>
      <c r="D216" s="72" t="s">
        <v>359</v>
      </c>
      <c r="E216" s="86" t="s">
        <v>278</v>
      </c>
      <c r="F216" s="72" t="s">
        <v>377</v>
      </c>
      <c r="G216" s="378"/>
    </row>
    <row r="217" spans="1:7" ht="30" customHeight="1" hidden="1">
      <c r="A217" s="28"/>
      <c r="B217" s="84" t="s">
        <v>58</v>
      </c>
      <c r="C217" s="88"/>
      <c r="D217" s="88"/>
      <c r="E217" s="118" t="s">
        <v>246</v>
      </c>
      <c r="F217" s="29"/>
      <c r="G217" s="124">
        <f>G218</f>
        <v>0</v>
      </c>
    </row>
    <row r="218" spans="1:7" ht="29.25" customHeight="1" hidden="1">
      <c r="A218" s="28"/>
      <c r="B218" s="84" t="s">
        <v>58</v>
      </c>
      <c r="C218" s="88"/>
      <c r="D218" s="88"/>
      <c r="E218" s="118" t="s">
        <v>246</v>
      </c>
      <c r="F218" s="29" t="s">
        <v>377</v>
      </c>
      <c r="G218" s="124">
        <v>0</v>
      </c>
    </row>
    <row r="219" spans="1:7" ht="21" customHeight="1">
      <c r="A219" s="28" t="s">
        <v>370</v>
      </c>
      <c r="B219" s="37" t="s">
        <v>58</v>
      </c>
      <c r="C219" s="29" t="s">
        <v>363</v>
      </c>
      <c r="D219" s="29" t="s">
        <v>359</v>
      </c>
      <c r="E219" s="70" t="s">
        <v>326</v>
      </c>
      <c r="F219" s="29"/>
      <c r="G219" s="124">
        <f>G220</f>
        <v>0</v>
      </c>
    </row>
    <row r="220" spans="1:7" ht="16.5" customHeight="1">
      <c r="A220" s="28" t="s">
        <v>231</v>
      </c>
      <c r="B220" s="37" t="s">
        <v>58</v>
      </c>
      <c r="C220" s="29" t="s">
        <v>363</v>
      </c>
      <c r="D220" s="29" t="s">
        <v>359</v>
      </c>
      <c r="E220" s="70" t="s">
        <v>326</v>
      </c>
      <c r="F220" s="29" t="s">
        <v>232</v>
      </c>
      <c r="G220" s="124">
        <f>G221</f>
        <v>0</v>
      </c>
    </row>
    <row r="221" spans="1:7" ht="16.5" customHeight="1">
      <c r="A221" s="15" t="s">
        <v>233</v>
      </c>
      <c r="B221" s="37" t="s">
        <v>58</v>
      </c>
      <c r="C221" s="29" t="s">
        <v>363</v>
      </c>
      <c r="D221" s="29" t="s">
        <v>359</v>
      </c>
      <c r="E221" s="70" t="s">
        <v>326</v>
      </c>
      <c r="F221" s="29" t="s">
        <v>194</v>
      </c>
      <c r="G221" s="124">
        <f>'расх 22 г'!G198</f>
        <v>0</v>
      </c>
    </row>
    <row r="222" spans="1:7" ht="27.75" customHeight="1" hidden="1">
      <c r="A222" s="65" t="s">
        <v>453</v>
      </c>
      <c r="B222" s="37" t="s">
        <v>58</v>
      </c>
      <c r="C222" s="72" t="s">
        <v>363</v>
      </c>
      <c r="D222" s="72" t="s">
        <v>359</v>
      </c>
      <c r="E222" s="86" t="s">
        <v>326</v>
      </c>
      <c r="F222" s="72" t="s">
        <v>377</v>
      </c>
      <c r="G222" s="124"/>
    </row>
    <row r="223" spans="1:7" ht="29.25" customHeight="1" hidden="1">
      <c r="A223" s="87" t="s">
        <v>262</v>
      </c>
      <c r="B223" s="84" t="s">
        <v>58</v>
      </c>
      <c r="C223" s="88" t="s">
        <v>363</v>
      </c>
      <c r="D223" s="88" t="s">
        <v>359</v>
      </c>
      <c r="E223" s="70" t="s">
        <v>292</v>
      </c>
      <c r="F223" s="29"/>
      <c r="G223" s="124">
        <f>G224</f>
        <v>0</v>
      </c>
    </row>
    <row r="224" spans="1:7" ht="30.75" customHeight="1" hidden="1">
      <c r="A224" s="28" t="s">
        <v>263</v>
      </c>
      <c r="B224" s="84" t="s">
        <v>58</v>
      </c>
      <c r="C224" s="88" t="s">
        <v>363</v>
      </c>
      <c r="D224" s="88" t="s">
        <v>359</v>
      </c>
      <c r="E224" s="70" t="s">
        <v>440</v>
      </c>
      <c r="F224" s="29"/>
      <c r="G224" s="124">
        <f>G225</f>
        <v>0</v>
      </c>
    </row>
    <row r="225" spans="1:7" ht="16.5" customHeight="1" hidden="1">
      <c r="A225" s="28" t="s">
        <v>264</v>
      </c>
      <c r="B225" s="84" t="s">
        <v>58</v>
      </c>
      <c r="C225" s="88" t="s">
        <v>363</v>
      </c>
      <c r="D225" s="88" t="s">
        <v>359</v>
      </c>
      <c r="E225" s="70" t="s">
        <v>441</v>
      </c>
      <c r="F225" s="29"/>
      <c r="G225" s="124">
        <f>G226</f>
        <v>0</v>
      </c>
    </row>
    <row r="226" spans="1:7" ht="16.5" customHeight="1" hidden="1">
      <c r="A226" s="28" t="s">
        <v>453</v>
      </c>
      <c r="B226" s="84" t="s">
        <v>58</v>
      </c>
      <c r="C226" s="88" t="s">
        <v>363</v>
      </c>
      <c r="D226" s="88" t="s">
        <v>359</v>
      </c>
      <c r="E226" s="70" t="s">
        <v>441</v>
      </c>
      <c r="F226" s="29" t="s">
        <v>377</v>
      </c>
      <c r="G226" s="124"/>
    </row>
    <row r="227" spans="1:7" ht="27.75" customHeight="1" hidden="1">
      <c r="A227" s="28" t="s">
        <v>206</v>
      </c>
      <c r="B227" s="84" t="s">
        <v>58</v>
      </c>
      <c r="C227" s="88" t="s">
        <v>363</v>
      </c>
      <c r="D227" s="88" t="s">
        <v>359</v>
      </c>
      <c r="E227" s="70" t="s">
        <v>205</v>
      </c>
      <c r="F227" s="29"/>
      <c r="G227" s="124"/>
    </row>
    <row r="228" spans="1:7" ht="34.5" customHeight="1">
      <c r="A228" s="28" t="s">
        <v>151</v>
      </c>
      <c r="B228" s="37" t="s">
        <v>58</v>
      </c>
      <c r="C228" s="29" t="s">
        <v>411</v>
      </c>
      <c r="D228" s="29" t="s">
        <v>361</v>
      </c>
      <c r="E228" s="70" t="s">
        <v>137</v>
      </c>
      <c r="F228" s="29"/>
      <c r="G228" s="378">
        <f>G230</f>
        <v>307.6</v>
      </c>
    </row>
    <row r="229" spans="1:7" ht="17.25" customHeight="1">
      <c r="A229" s="28" t="s">
        <v>343</v>
      </c>
      <c r="B229" s="37" t="s">
        <v>155</v>
      </c>
      <c r="C229" s="24" t="s">
        <v>411</v>
      </c>
      <c r="D229" s="24" t="s">
        <v>361</v>
      </c>
      <c r="E229" s="27" t="s">
        <v>137</v>
      </c>
      <c r="F229" s="29" t="s">
        <v>344</v>
      </c>
      <c r="G229" s="378">
        <f>G230</f>
        <v>307.6</v>
      </c>
    </row>
    <row r="230" spans="1:7" ht="28.5" customHeight="1">
      <c r="A230" s="28" t="s">
        <v>533</v>
      </c>
      <c r="B230" s="37" t="s">
        <v>58</v>
      </c>
      <c r="C230" s="29" t="s">
        <v>411</v>
      </c>
      <c r="D230" s="29" t="s">
        <v>361</v>
      </c>
      <c r="E230" s="70" t="s">
        <v>137</v>
      </c>
      <c r="F230" s="29" t="s">
        <v>371</v>
      </c>
      <c r="G230" s="378">
        <f>'расх 22 г'!G346</f>
        <v>307.6</v>
      </c>
    </row>
    <row r="231" spans="1:7" ht="28.5" customHeight="1" hidden="1">
      <c r="A231" s="28" t="s">
        <v>33</v>
      </c>
      <c r="B231" s="37" t="s">
        <v>58</v>
      </c>
      <c r="C231" s="29" t="s">
        <v>411</v>
      </c>
      <c r="D231" s="29" t="s">
        <v>361</v>
      </c>
      <c r="E231" s="70" t="s">
        <v>138</v>
      </c>
      <c r="F231" s="29"/>
      <c r="G231" s="378">
        <f>G233</f>
        <v>0</v>
      </c>
    </row>
    <row r="232" spans="1:7" ht="17.25" customHeight="1" hidden="1">
      <c r="A232" s="28" t="s">
        <v>343</v>
      </c>
      <c r="B232" s="37"/>
      <c r="C232" s="29"/>
      <c r="D232" s="29"/>
      <c r="E232" s="70" t="s">
        <v>138</v>
      </c>
      <c r="F232" s="29" t="s">
        <v>344</v>
      </c>
      <c r="G232" s="378">
        <f>G233</f>
        <v>0</v>
      </c>
    </row>
    <row r="233" spans="1:7" ht="40.5" customHeight="1" hidden="1">
      <c r="A233" s="28" t="s">
        <v>533</v>
      </c>
      <c r="B233" s="37" t="s">
        <v>58</v>
      </c>
      <c r="C233" s="29" t="s">
        <v>411</v>
      </c>
      <c r="D233" s="29" t="s">
        <v>361</v>
      </c>
      <c r="E233" s="70" t="s">
        <v>138</v>
      </c>
      <c r="F233" s="29" t="s">
        <v>371</v>
      </c>
      <c r="G233" s="378">
        <f>'расх 22 г'!G349</f>
        <v>0</v>
      </c>
    </row>
    <row r="234" spans="1:7" ht="29.25" customHeight="1">
      <c r="A234" s="28" t="s">
        <v>152</v>
      </c>
      <c r="B234" s="37" t="s">
        <v>58</v>
      </c>
      <c r="C234" s="29" t="s">
        <v>411</v>
      </c>
      <c r="D234" s="29" t="s">
        <v>361</v>
      </c>
      <c r="E234" s="70" t="s">
        <v>139</v>
      </c>
      <c r="F234" s="29"/>
      <c r="G234" s="378">
        <f>G236</f>
        <v>45.4</v>
      </c>
    </row>
    <row r="235" spans="1:7" ht="21.75" customHeight="1">
      <c r="A235" s="28" t="s">
        <v>343</v>
      </c>
      <c r="B235" s="37"/>
      <c r="C235" s="29"/>
      <c r="D235" s="29"/>
      <c r="E235" s="70" t="s">
        <v>139</v>
      </c>
      <c r="F235" s="29" t="s">
        <v>344</v>
      </c>
      <c r="G235" s="378">
        <f>G236</f>
        <v>45.4</v>
      </c>
    </row>
    <row r="236" spans="1:7" ht="20.25" customHeight="1">
      <c r="A236" s="28" t="s">
        <v>533</v>
      </c>
      <c r="B236" s="37" t="s">
        <v>58</v>
      </c>
      <c r="C236" s="29" t="s">
        <v>411</v>
      </c>
      <c r="D236" s="29" t="s">
        <v>361</v>
      </c>
      <c r="E236" s="70" t="s">
        <v>139</v>
      </c>
      <c r="F236" s="29" t="s">
        <v>371</v>
      </c>
      <c r="G236" s="378">
        <f>'расх 22 г'!G352</f>
        <v>45.4</v>
      </c>
    </row>
    <row r="237" spans="1:7" ht="14.25" customHeight="1" hidden="1">
      <c r="A237" s="28" t="s">
        <v>64</v>
      </c>
      <c r="B237" s="84" t="s">
        <v>58</v>
      </c>
      <c r="C237" s="88" t="s">
        <v>363</v>
      </c>
      <c r="D237" s="88" t="s">
        <v>361</v>
      </c>
      <c r="E237" s="70" t="s">
        <v>65</v>
      </c>
      <c r="F237" s="29"/>
      <c r="G237" s="124">
        <f>G238</f>
        <v>0</v>
      </c>
    </row>
    <row r="238" spans="1:7" ht="27" customHeight="1" hidden="1">
      <c r="A238" s="28" t="s">
        <v>66</v>
      </c>
      <c r="B238" s="84" t="s">
        <v>58</v>
      </c>
      <c r="C238" s="88" t="s">
        <v>363</v>
      </c>
      <c r="D238" s="88" t="s">
        <v>361</v>
      </c>
      <c r="E238" s="70" t="s">
        <v>67</v>
      </c>
      <c r="F238" s="29"/>
      <c r="G238" s="124">
        <f>G239</f>
        <v>0</v>
      </c>
    </row>
    <row r="239" spans="1:7" ht="27" customHeight="1" hidden="1">
      <c r="A239" s="28" t="s">
        <v>68</v>
      </c>
      <c r="B239" s="84" t="s">
        <v>58</v>
      </c>
      <c r="C239" s="88" t="s">
        <v>363</v>
      </c>
      <c r="D239" s="88" t="s">
        <v>361</v>
      </c>
      <c r="E239" s="70" t="s">
        <v>69</v>
      </c>
      <c r="F239" s="29"/>
      <c r="G239" s="124">
        <f>G240</f>
        <v>0</v>
      </c>
    </row>
    <row r="240" spans="1:7" ht="27" customHeight="1" hidden="1">
      <c r="A240" s="28" t="s">
        <v>453</v>
      </c>
      <c r="B240" s="84" t="s">
        <v>58</v>
      </c>
      <c r="C240" s="88" t="s">
        <v>363</v>
      </c>
      <c r="D240" s="88" t="s">
        <v>361</v>
      </c>
      <c r="E240" s="70" t="s">
        <v>69</v>
      </c>
      <c r="F240" s="40" t="s">
        <v>377</v>
      </c>
      <c r="G240" s="124">
        <v>0</v>
      </c>
    </row>
    <row r="241" spans="1:7" ht="52.5" customHeight="1">
      <c r="A241" s="411" t="s">
        <v>651</v>
      </c>
      <c r="B241" s="84"/>
      <c r="C241" s="88"/>
      <c r="D241" s="88"/>
      <c r="E241" s="70" t="s">
        <v>649</v>
      </c>
      <c r="F241" s="40"/>
      <c r="G241" s="124">
        <f>G242</f>
        <v>0</v>
      </c>
    </row>
    <row r="242" spans="1:7" ht="20.25" customHeight="1">
      <c r="A242" s="28" t="s">
        <v>343</v>
      </c>
      <c r="B242" s="84"/>
      <c r="C242" s="88"/>
      <c r="D242" s="88"/>
      <c r="E242" s="70" t="s">
        <v>649</v>
      </c>
      <c r="F242" s="40" t="s">
        <v>344</v>
      </c>
      <c r="G242" s="124">
        <f>G243</f>
        <v>0</v>
      </c>
    </row>
    <row r="243" spans="1:7" ht="20.25" customHeight="1">
      <c r="A243" s="28" t="s">
        <v>533</v>
      </c>
      <c r="B243" s="84"/>
      <c r="C243" s="88"/>
      <c r="D243" s="88"/>
      <c r="E243" s="70" t="s">
        <v>649</v>
      </c>
      <c r="F243" s="40" t="s">
        <v>371</v>
      </c>
      <c r="G243" s="124">
        <f>'расх 22 г'!G355</f>
        <v>0</v>
      </c>
    </row>
    <row r="244" spans="1:7" ht="57.75" customHeight="1">
      <c r="A244" s="413" t="s">
        <v>654</v>
      </c>
      <c r="B244" s="84"/>
      <c r="C244" s="88"/>
      <c r="D244" s="88"/>
      <c r="E244" s="70" t="s">
        <v>650</v>
      </c>
      <c r="F244" s="40"/>
      <c r="G244" s="124">
        <f>G245</f>
        <v>0</v>
      </c>
    </row>
    <row r="245" spans="1:7" ht="16.5" customHeight="1">
      <c r="A245" s="28" t="s">
        <v>343</v>
      </c>
      <c r="B245" s="84"/>
      <c r="C245" s="88"/>
      <c r="D245" s="88"/>
      <c r="E245" s="70" t="s">
        <v>650</v>
      </c>
      <c r="F245" s="40" t="s">
        <v>344</v>
      </c>
      <c r="G245" s="124">
        <f>G246</f>
        <v>0</v>
      </c>
    </row>
    <row r="246" spans="1:7" ht="20.25" customHeight="1">
      <c r="A246" s="28" t="s">
        <v>533</v>
      </c>
      <c r="B246" s="84"/>
      <c r="C246" s="88"/>
      <c r="D246" s="88"/>
      <c r="E246" s="70" t="s">
        <v>650</v>
      </c>
      <c r="F246" s="40" t="s">
        <v>371</v>
      </c>
      <c r="G246" s="124">
        <f>'расх 22 г'!G358</f>
        <v>0</v>
      </c>
    </row>
    <row r="247" spans="1:7" ht="114" customHeight="1">
      <c r="A247" s="412" t="s">
        <v>652</v>
      </c>
      <c r="B247" s="84"/>
      <c r="C247" s="88"/>
      <c r="D247" s="88"/>
      <c r="E247" s="70" t="s">
        <v>653</v>
      </c>
      <c r="F247" s="40"/>
      <c r="G247" s="124">
        <f>G248</f>
        <v>0</v>
      </c>
    </row>
    <row r="248" spans="1:7" ht="20.25" customHeight="1">
      <c r="A248" s="28" t="s">
        <v>343</v>
      </c>
      <c r="B248" s="84"/>
      <c r="C248" s="88"/>
      <c r="D248" s="88"/>
      <c r="E248" s="70" t="s">
        <v>653</v>
      </c>
      <c r="F248" s="40" t="s">
        <v>344</v>
      </c>
      <c r="G248" s="124">
        <f>G249</f>
        <v>0</v>
      </c>
    </row>
    <row r="249" spans="1:7" ht="20.25" customHeight="1">
      <c r="A249" s="28" t="s">
        <v>533</v>
      </c>
      <c r="B249" s="84"/>
      <c r="C249" s="88"/>
      <c r="D249" s="88"/>
      <c r="E249" s="70" t="s">
        <v>653</v>
      </c>
      <c r="F249" s="40" t="s">
        <v>371</v>
      </c>
      <c r="G249" s="124">
        <f>'расх 22 г'!G363</f>
        <v>0</v>
      </c>
    </row>
    <row r="250" spans="1:7" ht="15" customHeight="1">
      <c r="A250" s="14" t="s">
        <v>284</v>
      </c>
      <c r="B250" s="37" t="s">
        <v>58</v>
      </c>
      <c r="C250" s="29" t="s">
        <v>363</v>
      </c>
      <c r="D250" s="29" t="s">
        <v>361</v>
      </c>
      <c r="E250" s="70" t="s">
        <v>124</v>
      </c>
      <c r="F250" s="22"/>
      <c r="G250" s="378">
        <f>G251</f>
        <v>634</v>
      </c>
    </row>
    <row r="251" spans="1:7" ht="26.25" customHeight="1">
      <c r="A251" s="28" t="s">
        <v>231</v>
      </c>
      <c r="B251" s="37" t="s">
        <v>58</v>
      </c>
      <c r="C251" s="29" t="s">
        <v>363</v>
      </c>
      <c r="D251" s="29" t="s">
        <v>361</v>
      </c>
      <c r="E251" s="70" t="s">
        <v>124</v>
      </c>
      <c r="F251" s="22" t="s">
        <v>232</v>
      </c>
      <c r="G251" s="378">
        <f>G252</f>
        <v>634</v>
      </c>
    </row>
    <row r="252" spans="1:7" ht="26.25" customHeight="1">
      <c r="A252" s="15" t="s">
        <v>233</v>
      </c>
      <c r="B252" s="37" t="s">
        <v>58</v>
      </c>
      <c r="C252" s="29" t="s">
        <v>363</v>
      </c>
      <c r="D252" s="29" t="s">
        <v>361</v>
      </c>
      <c r="E252" s="70" t="s">
        <v>124</v>
      </c>
      <c r="F252" s="22" t="s">
        <v>194</v>
      </c>
      <c r="G252" s="378">
        <f>'расх 22 г'!G229</f>
        <v>634</v>
      </c>
    </row>
    <row r="253" spans="1:7" ht="27" customHeight="1" hidden="1">
      <c r="A253" s="65" t="s">
        <v>453</v>
      </c>
      <c r="B253" s="37" t="s">
        <v>58</v>
      </c>
      <c r="C253" s="72" t="s">
        <v>363</v>
      </c>
      <c r="D253" s="72" t="s">
        <v>361</v>
      </c>
      <c r="E253" s="86" t="s">
        <v>124</v>
      </c>
      <c r="F253" s="67" t="s">
        <v>377</v>
      </c>
      <c r="G253" s="378"/>
    </row>
    <row r="254" spans="1:7" ht="15.75" customHeight="1">
      <c r="A254" s="99" t="s">
        <v>285</v>
      </c>
      <c r="B254" s="37" t="s">
        <v>58</v>
      </c>
      <c r="C254" s="29" t="s">
        <v>363</v>
      </c>
      <c r="D254" s="29" t="s">
        <v>361</v>
      </c>
      <c r="E254" s="70" t="s">
        <v>125</v>
      </c>
      <c r="F254" s="22"/>
      <c r="G254" s="378">
        <f>G255</f>
        <v>0</v>
      </c>
    </row>
    <row r="255" spans="1:7" ht="28.5" customHeight="1">
      <c r="A255" s="28" t="s">
        <v>231</v>
      </c>
      <c r="B255" s="37" t="s">
        <v>58</v>
      </c>
      <c r="C255" s="29" t="s">
        <v>363</v>
      </c>
      <c r="D255" s="29" t="s">
        <v>361</v>
      </c>
      <c r="E255" s="70" t="s">
        <v>125</v>
      </c>
      <c r="F255" s="22" t="s">
        <v>232</v>
      </c>
      <c r="G255" s="378">
        <f>G256</f>
        <v>0</v>
      </c>
    </row>
    <row r="256" spans="1:7" ht="27" customHeight="1">
      <c r="A256" s="15" t="s">
        <v>233</v>
      </c>
      <c r="B256" s="37" t="s">
        <v>58</v>
      </c>
      <c r="C256" s="29" t="s">
        <v>363</v>
      </c>
      <c r="D256" s="29" t="s">
        <v>361</v>
      </c>
      <c r="E256" s="70" t="s">
        <v>125</v>
      </c>
      <c r="F256" s="22" t="s">
        <v>194</v>
      </c>
      <c r="G256" s="378">
        <f>'расх 22 г'!G234</f>
        <v>0</v>
      </c>
    </row>
    <row r="257" spans="1:7" ht="26.25" customHeight="1" hidden="1">
      <c r="A257" s="65" t="s">
        <v>453</v>
      </c>
      <c r="B257" s="37" t="s">
        <v>58</v>
      </c>
      <c r="C257" s="72" t="s">
        <v>363</v>
      </c>
      <c r="D257" s="72" t="s">
        <v>361</v>
      </c>
      <c r="E257" s="86" t="s">
        <v>125</v>
      </c>
      <c r="F257" s="67" t="s">
        <v>377</v>
      </c>
      <c r="G257" s="335"/>
    </row>
    <row r="258" spans="1:7" ht="15" customHeight="1" hidden="1">
      <c r="A258" s="14" t="s">
        <v>286</v>
      </c>
      <c r="B258" s="37" t="s">
        <v>58</v>
      </c>
      <c r="C258" s="29" t="s">
        <v>363</v>
      </c>
      <c r="D258" s="29" t="s">
        <v>361</v>
      </c>
      <c r="E258" s="70" t="s">
        <v>126</v>
      </c>
      <c r="F258" s="22"/>
      <c r="G258" s="378">
        <f>G259</f>
        <v>0</v>
      </c>
    </row>
    <row r="259" spans="1:7" ht="28.5" customHeight="1" hidden="1">
      <c r="A259" s="28" t="s">
        <v>231</v>
      </c>
      <c r="B259" s="37" t="s">
        <v>58</v>
      </c>
      <c r="C259" s="29" t="s">
        <v>363</v>
      </c>
      <c r="D259" s="29" t="s">
        <v>361</v>
      </c>
      <c r="E259" s="70" t="s">
        <v>126</v>
      </c>
      <c r="F259" s="22" t="s">
        <v>232</v>
      </c>
      <c r="G259" s="378">
        <f>G260</f>
        <v>0</v>
      </c>
    </row>
    <row r="260" spans="1:7" ht="30" customHeight="1" hidden="1">
      <c r="A260" s="15" t="s">
        <v>233</v>
      </c>
      <c r="B260" s="37" t="s">
        <v>58</v>
      </c>
      <c r="C260" s="29" t="s">
        <v>363</v>
      </c>
      <c r="D260" s="29" t="s">
        <v>361</v>
      </c>
      <c r="E260" s="70" t="s">
        <v>126</v>
      </c>
      <c r="F260" s="22" t="s">
        <v>194</v>
      </c>
      <c r="G260" s="378"/>
    </row>
    <row r="261" spans="1:7" ht="27" customHeight="1" hidden="1">
      <c r="A261" s="65" t="s">
        <v>453</v>
      </c>
      <c r="B261" s="37" t="s">
        <v>58</v>
      </c>
      <c r="C261" s="72" t="s">
        <v>363</v>
      </c>
      <c r="D261" s="72" t="s">
        <v>361</v>
      </c>
      <c r="E261" s="86" t="s">
        <v>126</v>
      </c>
      <c r="F261" s="67" t="s">
        <v>377</v>
      </c>
      <c r="G261" s="378"/>
    </row>
    <row r="262" spans="1:7" ht="27.75" customHeight="1" hidden="1">
      <c r="A262" s="28" t="s">
        <v>393</v>
      </c>
      <c r="B262" s="37" t="s">
        <v>58</v>
      </c>
      <c r="C262" s="29" t="s">
        <v>363</v>
      </c>
      <c r="D262" s="29" t="s">
        <v>361</v>
      </c>
      <c r="E262" s="70" t="s">
        <v>127</v>
      </c>
      <c r="F262" s="22"/>
      <c r="G262" s="378">
        <f>G263</f>
        <v>0</v>
      </c>
    </row>
    <row r="263" spans="1:7" ht="27.75" customHeight="1">
      <c r="A263" s="28" t="s">
        <v>231</v>
      </c>
      <c r="B263" s="37" t="s">
        <v>58</v>
      </c>
      <c r="C263" s="29" t="s">
        <v>363</v>
      </c>
      <c r="D263" s="29" t="s">
        <v>361</v>
      </c>
      <c r="E263" s="70" t="s">
        <v>127</v>
      </c>
      <c r="F263" s="22" t="s">
        <v>232</v>
      </c>
      <c r="G263" s="378">
        <f>G264</f>
        <v>0</v>
      </c>
    </row>
    <row r="264" spans="1:7" ht="27.75" customHeight="1">
      <c r="A264" s="15" t="s">
        <v>233</v>
      </c>
      <c r="B264" s="37" t="s">
        <v>58</v>
      </c>
      <c r="C264" s="29" t="s">
        <v>363</v>
      </c>
      <c r="D264" s="29" t="s">
        <v>361</v>
      </c>
      <c r="E264" s="70" t="s">
        <v>127</v>
      </c>
      <c r="F264" s="22" t="s">
        <v>194</v>
      </c>
      <c r="G264" s="378">
        <f>'расх 22 г'!G242</f>
        <v>0</v>
      </c>
    </row>
    <row r="265" spans="1:7" ht="27" customHeight="1" hidden="1">
      <c r="A265" s="65" t="s">
        <v>453</v>
      </c>
      <c r="B265" s="37" t="s">
        <v>58</v>
      </c>
      <c r="C265" s="72" t="s">
        <v>363</v>
      </c>
      <c r="D265" s="72" t="s">
        <v>361</v>
      </c>
      <c r="E265" s="86" t="s">
        <v>127</v>
      </c>
      <c r="F265" s="67" t="s">
        <v>377</v>
      </c>
      <c r="G265" s="378"/>
    </row>
    <row r="266" spans="1:7" s="4" customFormat="1" ht="28.5" customHeight="1">
      <c r="A266" s="28" t="s">
        <v>287</v>
      </c>
      <c r="B266" s="37" t="s">
        <v>58</v>
      </c>
      <c r="C266" s="29" t="s">
        <v>363</v>
      </c>
      <c r="D266" s="29" t="s">
        <v>361</v>
      </c>
      <c r="E266" s="70" t="s">
        <v>128</v>
      </c>
      <c r="F266" s="22"/>
      <c r="G266" s="378">
        <f>G267</f>
        <v>186.4</v>
      </c>
    </row>
    <row r="267" spans="1:7" s="4" customFormat="1" ht="28.5" customHeight="1">
      <c r="A267" s="28" t="s">
        <v>231</v>
      </c>
      <c r="B267" s="37" t="s">
        <v>58</v>
      </c>
      <c r="C267" s="29" t="s">
        <v>363</v>
      </c>
      <c r="D267" s="29" t="s">
        <v>361</v>
      </c>
      <c r="E267" s="70" t="s">
        <v>128</v>
      </c>
      <c r="F267" s="22" t="s">
        <v>232</v>
      </c>
      <c r="G267" s="378">
        <f>G268</f>
        <v>186.4</v>
      </c>
    </row>
    <row r="268" spans="1:7" s="4" customFormat="1" ht="28.5" customHeight="1">
      <c r="A268" s="15" t="s">
        <v>233</v>
      </c>
      <c r="B268" s="37" t="s">
        <v>58</v>
      </c>
      <c r="C268" s="29" t="s">
        <v>363</v>
      </c>
      <c r="D268" s="29" t="s">
        <v>361</v>
      </c>
      <c r="E268" s="70" t="s">
        <v>128</v>
      </c>
      <c r="F268" s="22" t="s">
        <v>194</v>
      </c>
      <c r="G268" s="378">
        <f>'расх 22 г'!G246</f>
        <v>186.4</v>
      </c>
    </row>
    <row r="269" spans="1:7" s="4" customFormat="1" ht="42" customHeight="1">
      <c r="A269" s="28" t="s">
        <v>677</v>
      </c>
      <c r="B269" s="37"/>
      <c r="C269" s="29"/>
      <c r="D269" s="29"/>
      <c r="E269" s="107" t="s">
        <v>678</v>
      </c>
      <c r="F269" s="22"/>
      <c r="G269" s="378">
        <f>G270</f>
        <v>0</v>
      </c>
    </row>
    <row r="270" spans="1:7" s="4" customFormat="1" ht="28.5" customHeight="1">
      <c r="A270" s="28" t="s">
        <v>231</v>
      </c>
      <c r="B270" s="37"/>
      <c r="C270" s="29"/>
      <c r="D270" s="29"/>
      <c r="E270" s="117" t="s">
        <v>678</v>
      </c>
      <c r="F270" s="22" t="s">
        <v>232</v>
      </c>
      <c r="G270" s="378">
        <f>G271</f>
        <v>0</v>
      </c>
    </row>
    <row r="271" spans="1:7" s="4" customFormat="1" ht="28.5" customHeight="1">
      <c r="A271" s="15" t="s">
        <v>233</v>
      </c>
      <c r="B271" s="37"/>
      <c r="C271" s="29"/>
      <c r="D271" s="29"/>
      <c r="E271" s="117" t="s">
        <v>678</v>
      </c>
      <c r="F271" s="22" t="s">
        <v>194</v>
      </c>
      <c r="G271" s="378">
        <f>'расх 22 г'!G127</f>
        <v>0</v>
      </c>
    </row>
    <row r="272" spans="1:7" s="4" customFormat="1" ht="39" customHeight="1">
      <c r="A272" s="28" t="s">
        <v>644</v>
      </c>
      <c r="B272" s="37"/>
      <c r="C272" s="29"/>
      <c r="D272" s="29"/>
      <c r="E272" s="107" t="s">
        <v>645</v>
      </c>
      <c r="F272" s="22"/>
      <c r="G272" s="378">
        <f>G273</f>
        <v>0</v>
      </c>
    </row>
    <row r="273" spans="1:7" s="4" customFormat="1" ht="28.5" customHeight="1">
      <c r="A273" s="28" t="s">
        <v>231</v>
      </c>
      <c r="B273" s="37"/>
      <c r="C273" s="29"/>
      <c r="D273" s="29"/>
      <c r="E273" s="140" t="s">
        <v>645</v>
      </c>
      <c r="F273" s="22" t="s">
        <v>232</v>
      </c>
      <c r="G273" s="378">
        <f>G274</f>
        <v>0</v>
      </c>
    </row>
    <row r="274" spans="1:7" s="4" customFormat="1" ht="28.5" customHeight="1">
      <c r="A274" s="15" t="s">
        <v>233</v>
      </c>
      <c r="B274" s="37"/>
      <c r="C274" s="29"/>
      <c r="D274" s="29"/>
      <c r="E274" s="140" t="s">
        <v>645</v>
      </c>
      <c r="F274" s="22" t="s">
        <v>194</v>
      </c>
      <c r="G274" s="378">
        <f>'расх 22 г'!G130</f>
        <v>0</v>
      </c>
    </row>
    <row r="275" spans="1:7" s="4" customFormat="1" ht="27" customHeight="1" hidden="1">
      <c r="A275" s="65" t="s">
        <v>453</v>
      </c>
      <c r="B275" s="37" t="s">
        <v>58</v>
      </c>
      <c r="C275" s="72" t="s">
        <v>363</v>
      </c>
      <c r="D275" s="72" t="s">
        <v>361</v>
      </c>
      <c r="E275" s="86" t="s">
        <v>128</v>
      </c>
      <c r="F275" s="67" t="s">
        <v>377</v>
      </c>
      <c r="G275" s="378"/>
    </row>
    <row r="276" spans="1:7" ht="27" customHeight="1">
      <c r="A276" s="46" t="s">
        <v>207</v>
      </c>
      <c r="B276" s="37" t="s">
        <v>58</v>
      </c>
      <c r="C276" s="22" t="s">
        <v>358</v>
      </c>
      <c r="D276" s="22" t="s">
        <v>369</v>
      </c>
      <c r="E276" s="47" t="s">
        <v>119</v>
      </c>
      <c r="F276" s="29"/>
      <c r="G276" s="124">
        <f>G277</f>
        <v>24</v>
      </c>
    </row>
    <row r="277" spans="1:7" ht="28.5" customHeight="1">
      <c r="A277" s="28" t="s">
        <v>231</v>
      </c>
      <c r="B277" s="37" t="s">
        <v>58</v>
      </c>
      <c r="C277" s="22" t="s">
        <v>358</v>
      </c>
      <c r="D277" s="22" t="s">
        <v>369</v>
      </c>
      <c r="E277" s="70" t="s">
        <v>119</v>
      </c>
      <c r="F277" s="29" t="s">
        <v>232</v>
      </c>
      <c r="G277" s="124">
        <f>G278</f>
        <v>24</v>
      </c>
    </row>
    <row r="278" spans="1:7" ht="29.25" customHeight="1">
      <c r="A278" s="15" t="s">
        <v>233</v>
      </c>
      <c r="B278" s="37" t="s">
        <v>58</v>
      </c>
      <c r="C278" s="22" t="s">
        <v>358</v>
      </c>
      <c r="D278" s="22" t="s">
        <v>369</v>
      </c>
      <c r="E278" s="70" t="s">
        <v>119</v>
      </c>
      <c r="F278" s="29" t="s">
        <v>194</v>
      </c>
      <c r="G278" s="124">
        <f>'расх 22 г'!G80</f>
        <v>24</v>
      </c>
    </row>
    <row r="279" spans="1:7" ht="30" customHeight="1" hidden="1">
      <c r="A279" s="352" t="s">
        <v>453</v>
      </c>
      <c r="B279" s="37" t="s">
        <v>58</v>
      </c>
      <c r="C279" s="67" t="s">
        <v>358</v>
      </c>
      <c r="D279" s="67" t="s">
        <v>369</v>
      </c>
      <c r="E279" s="353" t="s">
        <v>119</v>
      </c>
      <c r="F279" s="354" t="s">
        <v>377</v>
      </c>
      <c r="G279" s="124"/>
    </row>
    <row r="280" spans="1:7" ht="30" customHeight="1">
      <c r="A280" s="46" t="s">
        <v>557</v>
      </c>
      <c r="B280" s="37"/>
      <c r="C280" s="67"/>
      <c r="D280" s="67"/>
      <c r="E280" s="355" t="s">
        <v>558</v>
      </c>
      <c r="F280" s="354"/>
      <c r="G280" s="124">
        <f>G281</f>
        <v>0</v>
      </c>
    </row>
    <row r="281" spans="1:7" ht="30" customHeight="1">
      <c r="A281" s="26" t="s">
        <v>559</v>
      </c>
      <c r="B281" s="37"/>
      <c r="C281" s="67"/>
      <c r="D281" s="67"/>
      <c r="E281" s="356" t="s">
        <v>558</v>
      </c>
      <c r="F281" s="354" t="s">
        <v>232</v>
      </c>
      <c r="G281" s="124">
        <f>G282</f>
        <v>0</v>
      </c>
    </row>
    <row r="282" spans="1:7" ht="30" customHeight="1" hidden="1">
      <c r="A282" s="352"/>
      <c r="B282" s="37"/>
      <c r="C282" s="67"/>
      <c r="D282" s="67"/>
      <c r="E282" s="356" t="s">
        <v>558</v>
      </c>
      <c r="F282" s="354" t="s">
        <v>194</v>
      </c>
      <c r="G282" s="124">
        <f>'расх 22 г'!G84</f>
        <v>0</v>
      </c>
    </row>
    <row r="283" spans="1:7" ht="30" customHeight="1">
      <c r="A283" s="46" t="s">
        <v>557</v>
      </c>
      <c r="B283" s="37"/>
      <c r="C283" s="67"/>
      <c r="D283" s="67"/>
      <c r="E283" s="355" t="s">
        <v>561</v>
      </c>
      <c r="F283" s="354"/>
      <c r="G283" s="124">
        <f>G284</f>
        <v>0</v>
      </c>
    </row>
    <row r="284" spans="1:7" ht="30" customHeight="1">
      <c r="A284" s="26" t="s">
        <v>560</v>
      </c>
      <c r="B284" s="37"/>
      <c r="C284" s="67"/>
      <c r="D284" s="67"/>
      <c r="E284" s="356" t="s">
        <v>561</v>
      </c>
      <c r="F284" s="354" t="s">
        <v>232</v>
      </c>
      <c r="G284" s="124">
        <f>G285</f>
        <v>0</v>
      </c>
    </row>
    <row r="285" spans="1:7" ht="30" customHeight="1" hidden="1">
      <c r="A285" s="352"/>
      <c r="B285" s="37"/>
      <c r="C285" s="67"/>
      <c r="D285" s="67"/>
      <c r="E285" s="356" t="s">
        <v>561</v>
      </c>
      <c r="F285" s="354" t="s">
        <v>194</v>
      </c>
      <c r="G285" s="124">
        <f>'расх 22 г'!G87</f>
        <v>0</v>
      </c>
    </row>
    <row r="286" spans="1:7" ht="19.5" customHeight="1">
      <c r="A286" s="46" t="s">
        <v>557</v>
      </c>
      <c r="B286" s="37"/>
      <c r="C286" s="67"/>
      <c r="D286" s="67"/>
      <c r="E286" s="355" t="s">
        <v>563</v>
      </c>
      <c r="F286" s="354"/>
      <c r="G286" s="124">
        <f>G287</f>
        <v>0</v>
      </c>
    </row>
    <row r="287" spans="1:7" ht="30" customHeight="1">
      <c r="A287" s="26" t="s">
        <v>562</v>
      </c>
      <c r="B287" s="37"/>
      <c r="C287" s="67"/>
      <c r="D287" s="67"/>
      <c r="E287" s="356" t="s">
        <v>563</v>
      </c>
      <c r="F287" s="354" t="s">
        <v>232</v>
      </c>
      <c r="G287" s="124">
        <f>G288</f>
        <v>0</v>
      </c>
    </row>
    <row r="288" spans="1:7" ht="30" customHeight="1">
      <c r="A288" s="15" t="s">
        <v>233</v>
      </c>
      <c r="B288" s="37"/>
      <c r="C288" s="67"/>
      <c r="D288" s="67"/>
      <c r="E288" s="356" t="s">
        <v>563</v>
      </c>
      <c r="F288" s="354" t="s">
        <v>194</v>
      </c>
      <c r="G288" s="124">
        <f>'расх 22 г'!G90</f>
        <v>0</v>
      </c>
    </row>
    <row r="289" spans="1:7" ht="21.75" customHeight="1">
      <c r="A289" s="46" t="s">
        <v>557</v>
      </c>
      <c r="B289" s="37"/>
      <c r="C289" s="67"/>
      <c r="D289" s="67"/>
      <c r="E289" s="355" t="s">
        <v>579</v>
      </c>
      <c r="F289" s="354"/>
      <c r="G289" s="124">
        <f>G290</f>
        <v>220</v>
      </c>
    </row>
    <row r="290" spans="1:7" ht="23.25" customHeight="1">
      <c r="A290" s="26" t="s">
        <v>580</v>
      </c>
      <c r="B290" s="37"/>
      <c r="C290" s="67"/>
      <c r="D290" s="67"/>
      <c r="E290" s="356" t="s">
        <v>579</v>
      </c>
      <c r="F290" s="354" t="s">
        <v>232</v>
      </c>
      <c r="G290" s="124">
        <f>G291</f>
        <v>220</v>
      </c>
    </row>
    <row r="291" spans="1:7" ht="29.25" customHeight="1">
      <c r="A291" s="15" t="s">
        <v>233</v>
      </c>
      <c r="B291" s="37"/>
      <c r="C291" s="67"/>
      <c r="D291" s="67"/>
      <c r="E291" s="356" t="s">
        <v>579</v>
      </c>
      <c r="F291" s="354" t="s">
        <v>194</v>
      </c>
      <c r="G291" s="124">
        <f>'расх 22 г'!G94</f>
        <v>220</v>
      </c>
    </row>
    <row r="292" spans="1:7" s="4" customFormat="1" ht="16.5" customHeight="1">
      <c r="A292" s="28" t="s">
        <v>153</v>
      </c>
      <c r="B292" s="37" t="s">
        <v>58</v>
      </c>
      <c r="C292" s="29" t="s">
        <v>363</v>
      </c>
      <c r="D292" s="29" t="s">
        <v>358</v>
      </c>
      <c r="E292" s="70" t="s">
        <v>123</v>
      </c>
      <c r="F292" s="29"/>
      <c r="G292" s="124">
        <f>G293</f>
        <v>0</v>
      </c>
    </row>
    <row r="293" spans="1:7" s="4" customFormat="1" ht="17.25" customHeight="1">
      <c r="A293" s="28" t="s">
        <v>231</v>
      </c>
      <c r="B293" s="37" t="s">
        <v>58</v>
      </c>
      <c r="C293" s="29" t="s">
        <v>363</v>
      </c>
      <c r="D293" s="29" t="s">
        <v>358</v>
      </c>
      <c r="E293" s="70" t="s">
        <v>123</v>
      </c>
      <c r="F293" s="29" t="s">
        <v>232</v>
      </c>
      <c r="G293" s="124">
        <f>G294</f>
        <v>0</v>
      </c>
    </row>
    <row r="294" spans="1:7" s="4" customFormat="1" ht="30" customHeight="1">
      <c r="A294" s="15" t="s">
        <v>233</v>
      </c>
      <c r="B294" s="37" t="s">
        <v>58</v>
      </c>
      <c r="C294" s="29" t="s">
        <v>363</v>
      </c>
      <c r="D294" s="29" t="s">
        <v>358</v>
      </c>
      <c r="E294" s="70" t="s">
        <v>123</v>
      </c>
      <c r="F294" s="29" t="s">
        <v>194</v>
      </c>
      <c r="G294" s="124">
        <f>'расх 22 г'!G174</f>
        <v>0</v>
      </c>
    </row>
    <row r="295" spans="1:7" s="4" customFormat="1" ht="15.75" customHeight="1" hidden="1">
      <c r="A295" s="65" t="s">
        <v>453</v>
      </c>
      <c r="B295" s="37" t="s">
        <v>58</v>
      </c>
      <c r="C295" s="72" t="s">
        <v>363</v>
      </c>
      <c r="D295" s="72" t="s">
        <v>358</v>
      </c>
      <c r="E295" s="86" t="s">
        <v>123</v>
      </c>
      <c r="F295" s="72" t="s">
        <v>377</v>
      </c>
      <c r="G295" s="124"/>
    </row>
    <row r="296" spans="1:7" s="4" customFormat="1" ht="15.75" customHeight="1">
      <c r="A296" s="28" t="s">
        <v>582</v>
      </c>
      <c r="B296" s="37"/>
      <c r="C296" s="72"/>
      <c r="D296" s="72"/>
      <c r="E296" s="117" t="s">
        <v>266</v>
      </c>
      <c r="F296" s="29"/>
      <c r="G296" s="124">
        <f>G297</f>
        <v>0</v>
      </c>
    </row>
    <row r="297" spans="1:7" s="4" customFormat="1" ht="15.75" customHeight="1">
      <c r="A297" s="28" t="s">
        <v>581</v>
      </c>
      <c r="B297" s="37"/>
      <c r="C297" s="72"/>
      <c r="D297" s="72"/>
      <c r="E297" s="117" t="s">
        <v>266</v>
      </c>
      <c r="F297" s="29" t="s">
        <v>234</v>
      </c>
      <c r="G297" s="124">
        <f>G298</f>
        <v>0</v>
      </c>
    </row>
    <row r="298" spans="1:7" s="4" customFormat="1" ht="15.75" customHeight="1">
      <c r="A298" s="28"/>
      <c r="B298" s="37"/>
      <c r="C298" s="72"/>
      <c r="D298" s="72"/>
      <c r="E298" s="117" t="s">
        <v>266</v>
      </c>
      <c r="F298" s="29" t="s">
        <v>236</v>
      </c>
      <c r="G298" s="124">
        <f>'расх 22 г'!G104</f>
        <v>0</v>
      </c>
    </row>
    <row r="299" spans="1:7" s="4" customFormat="1" ht="15.75" customHeight="1" hidden="1">
      <c r="A299" s="28"/>
      <c r="B299" s="37"/>
      <c r="C299" s="72"/>
      <c r="D299" s="72"/>
      <c r="E299" s="117"/>
      <c r="F299" s="29"/>
      <c r="G299" s="124"/>
    </row>
    <row r="300" spans="1:7" s="68" customFormat="1" ht="15.75" customHeight="1">
      <c r="A300" s="28" t="s">
        <v>241</v>
      </c>
      <c r="B300" s="37" t="s">
        <v>58</v>
      </c>
      <c r="C300" s="40" t="s">
        <v>358</v>
      </c>
      <c r="D300" s="40" t="s">
        <v>369</v>
      </c>
      <c r="E300" s="117" t="s">
        <v>242</v>
      </c>
      <c r="F300" s="29"/>
      <c r="G300" s="124">
        <f>G301</f>
        <v>45</v>
      </c>
    </row>
    <row r="301" spans="1:7" s="11" customFormat="1" ht="15" customHeight="1">
      <c r="A301" s="28" t="s">
        <v>45</v>
      </c>
      <c r="B301" s="37" t="s">
        <v>58</v>
      </c>
      <c r="C301" s="40" t="s">
        <v>358</v>
      </c>
      <c r="D301" s="40" t="s">
        <v>369</v>
      </c>
      <c r="E301" s="117" t="s">
        <v>242</v>
      </c>
      <c r="F301" s="29" t="s">
        <v>234</v>
      </c>
      <c r="G301" s="124">
        <f>G302</f>
        <v>45</v>
      </c>
    </row>
    <row r="302" spans="1:7" ht="15.75">
      <c r="A302" s="28" t="s">
        <v>238</v>
      </c>
      <c r="B302" s="37" t="s">
        <v>58</v>
      </c>
      <c r="C302" s="40" t="s">
        <v>358</v>
      </c>
      <c r="D302" s="40" t="s">
        <v>369</v>
      </c>
      <c r="E302" s="117" t="s">
        <v>242</v>
      </c>
      <c r="F302" s="29" t="s">
        <v>197</v>
      </c>
      <c r="G302" s="124">
        <f>'расх 22 г'!G100</f>
        <v>45</v>
      </c>
    </row>
    <row r="303" spans="1:7" ht="23.25" customHeight="1" hidden="1">
      <c r="A303" s="65" t="s">
        <v>70</v>
      </c>
      <c r="B303" s="37" t="s">
        <v>58</v>
      </c>
      <c r="C303" s="67" t="s">
        <v>358</v>
      </c>
      <c r="D303" s="67" t="s">
        <v>369</v>
      </c>
      <c r="E303" s="86"/>
      <c r="F303" s="72"/>
      <c r="G303" s="124">
        <f>G89+G96+G103</f>
        <v>25381.268260000004</v>
      </c>
    </row>
    <row r="304" spans="1:7" ht="16.5" customHeight="1">
      <c r="A304" s="28" t="s">
        <v>583</v>
      </c>
      <c r="B304" s="37"/>
      <c r="C304" s="40"/>
      <c r="D304" s="40"/>
      <c r="E304" s="117" t="s">
        <v>585</v>
      </c>
      <c r="F304" s="29"/>
      <c r="G304" s="124">
        <f>G305</f>
        <v>0</v>
      </c>
    </row>
    <row r="305" spans="1:7" ht="20.25" customHeight="1">
      <c r="A305" s="28" t="s">
        <v>584</v>
      </c>
      <c r="B305" s="37"/>
      <c r="C305" s="40"/>
      <c r="D305" s="40"/>
      <c r="E305" s="117" t="s">
        <v>585</v>
      </c>
      <c r="F305" s="29" t="s">
        <v>586</v>
      </c>
      <c r="G305" s="124">
        <f>G306</f>
        <v>0</v>
      </c>
    </row>
    <row r="306" spans="1:7" ht="15.75" customHeight="1">
      <c r="A306" s="28"/>
      <c r="B306" s="37"/>
      <c r="C306" s="40"/>
      <c r="D306" s="40"/>
      <c r="E306" s="117" t="s">
        <v>585</v>
      </c>
      <c r="F306" s="29" t="s">
        <v>587</v>
      </c>
      <c r="G306" s="124">
        <f>'расх 22 г'!G339</f>
        <v>0</v>
      </c>
    </row>
    <row r="307" spans="1:7" ht="15.75">
      <c r="A307" s="54" t="s">
        <v>70</v>
      </c>
      <c r="B307" s="36"/>
      <c r="C307" s="101"/>
      <c r="D307" s="101"/>
      <c r="E307" s="119"/>
      <c r="F307" s="34"/>
      <c r="G307" s="123">
        <f>G89+G96+G103</f>
        <v>25381.268260000004</v>
      </c>
    </row>
    <row r="308" spans="1:7" ht="15.75">
      <c r="A308" s="54" t="s">
        <v>71</v>
      </c>
      <c r="B308" s="102"/>
      <c r="C308" s="103"/>
      <c r="D308" s="103"/>
      <c r="E308" s="61"/>
      <c r="F308" s="34"/>
      <c r="G308" s="376">
        <f>G307+G88</f>
        <v>40014.27128</v>
      </c>
    </row>
    <row r="310" ht="15.75">
      <c r="G310" s="38"/>
    </row>
    <row r="311" ht="15.75">
      <c r="G311" s="38"/>
    </row>
    <row r="312" ht="15.75">
      <c r="G312" s="38"/>
    </row>
    <row r="314" ht="15.75">
      <c r="G314" s="38"/>
    </row>
    <row r="318" ht="15.75">
      <c r="G318" s="38"/>
    </row>
    <row r="384" spans="2:5" ht="15.75">
      <c r="B384" s="104"/>
      <c r="C384" s="105"/>
      <c r="D384" s="105"/>
      <c r="E384" s="2"/>
    </row>
    <row r="385" spans="2:5" ht="15.75">
      <c r="B385" s="104"/>
      <c r="C385" s="105"/>
      <c r="D385" s="105"/>
      <c r="E385" s="2"/>
    </row>
    <row r="386" spans="2:5" ht="15.75">
      <c r="B386" s="104"/>
      <c r="C386" s="105"/>
      <c r="D386" s="105"/>
      <c r="E386" s="2"/>
    </row>
    <row r="387" spans="2:5" ht="15.75">
      <c r="B387" s="104"/>
      <c r="C387" s="105"/>
      <c r="D387" s="105"/>
      <c r="E387" s="2"/>
    </row>
    <row r="388" spans="2:5" ht="15.75">
      <c r="B388" s="104"/>
      <c r="C388" s="105"/>
      <c r="D388" s="105"/>
      <c r="E388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47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2" spans="5:7" ht="15.75">
      <c r="E2" s="470" t="s">
        <v>591</v>
      </c>
      <c r="F2" s="441"/>
      <c r="G2" s="441"/>
    </row>
    <row r="3" spans="5:7" ht="15.75">
      <c r="E3" s="470" t="s">
        <v>366</v>
      </c>
      <c r="F3" s="441"/>
      <c r="G3" s="441"/>
    </row>
    <row r="4" spans="5:7" ht="15.75">
      <c r="E4" s="471" t="s">
        <v>750</v>
      </c>
      <c r="F4" s="471"/>
      <c r="G4" s="471"/>
    </row>
    <row r="6" spans="1:8" ht="15.75">
      <c r="A6" s="7"/>
      <c r="B6" s="128"/>
      <c r="C6" s="434" t="s">
        <v>591</v>
      </c>
      <c r="D6" s="434"/>
      <c r="E6" s="434"/>
      <c r="F6" s="434"/>
      <c r="G6" s="434"/>
      <c r="H6" s="4"/>
    </row>
    <row r="7" spans="1:8" ht="15.75">
      <c r="A7" s="7"/>
      <c r="B7" s="128"/>
      <c r="C7" s="434" t="s">
        <v>366</v>
      </c>
      <c r="D7" s="434"/>
      <c r="E7" s="434"/>
      <c r="F7" s="434"/>
      <c r="G7" s="434"/>
      <c r="H7" s="4"/>
    </row>
    <row r="8" spans="1:8" ht="15.75">
      <c r="A8" s="7"/>
      <c r="B8" s="128"/>
      <c r="C8" s="434" t="s">
        <v>733</v>
      </c>
      <c r="D8" s="434"/>
      <c r="E8" s="434"/>
      <c r="F8" s="434"/>
      <c r="G8" s="434"/>
      <c r="H8" s="4"/>
    </row>
    <row r="9" spans="1:6" ht="15.75">
      <c r="A9" s="7"/>
      <c r="B9" s="128"/>
      <c r="C9" s="8"/>
      <c r="D9" s="8"/>
      <c r="E9" s="8"/>
      <c r="F9" s="52"/>
    </row>
    <row r="10" spans="1:8" ht="68.25" customHeight="1">
      <c r="A10" s="432" t="s">
        <v>705</v>
      </c>
      <c r="B10" s="432"/>
      <c r="C10" s="432"/>
      <c r="D10" s="432"/>
      <c r="E10" s="432"/>
      <c r="F10" s="432"/>
      <c r="G10" s="432"/>
      <c r="H10" s="432"/>
    </row>
    <row r="11" ht="12" customHeight="1"/>
    <row r="12" spans="1:8" s="133" customFormat="1" ht="33" customHeight="1">
      <c r="A12" s="131" t="s">
        <v>367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691</v>
      </c>
      <c r="H12" s="132" t="s">
        <v>717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360</v>
      </c>
      <c r="D14" s="119" t="s">
        <v>362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360</v>
      </c>
      <c r="D15" s="107" t="s">
        <v>362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360</v>
      </c>
      <c r="D18" s="140" t="s">
        <v>362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360</v>
      </c>
      <c r="D19" s="107" t="s">
        <v>362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360</v>
      </c>
      <c r="D20" s="140" t="s">
        <v>362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360</v>
      </c>
      <c r="D21" s="140" t="s">
        <v>362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283</v>
      </c>
      <c r="B22" s="44" t="s">
        <v>155</v>
      </c>
      <c r="C22" s="107" t="s">
        <v>360</v>
      </c>
      <c r="D22" s="107" t="s">
        <v>362</v>
      </c>
      <c r="E22" s="107" t="s">
        <v>417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360</v>
      </c>
      <c r="D24" s="117" t="s">
        <v>362</v>
      </c>
      <c r="E24" s="117" t="s">
        <v>417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453</v>
      </c>
      <c r="B25" s="37" t="s">
        <v>58</v>
      </c>
      <c r="C25" s="117" t="s">
        <v>360</v>
      </c>
      <c r="D25" s="117" t="s">
        <v>362</v>
      </c>
      <c r="E25" s="117" t="s">
        <v>213</v>
      </c>
      <c r="F25" s="117" t="s">
        <v>377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360</v>
      </c>
      <c r="D26" s="34" t="s">
        <v>354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360</v>
      </c>
      <c r="D27" s="45" t="s">
        <v>354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282</v>
      </c>
      <c r="B28" s="37" t="s">
        <v>155</v>
      </c>
      <c r="C28" s="29" t="s">
        <v>360</v>
      </c>
      <c r="D28" s="29" t="s">
        <v>354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360</v>
      </c>
      <c r="D29" s="29" t="s">
        <v>354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360</v>
      </c>
      <c r="D30" s="29" t="s">
        <v>354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453</v>
      </c>
      <c r="B31" s="37" t="s">
        <v>58</v>
      </c>
      <c r="C31" s="29" t="s">
        <v>360</v>
      </c>
      <c r="D31" s="29" t="s">
        <v>354</v>
      </c>
      <c r="E31" s="117" t="s">
        <v>172</v>
      </c>
      <c r="F31" s="40" t="s">
        <v>377</v>
      </c>
      <c r="G31" s="73"/>
      <c r="H31" s="73"/>
    </row>
    <row r="32" spans="1:8" ht="30" customHeight="1" hidden="1">
      <c r="A32" s="28" t="s">
        <v>453</v>
      </c>
      <c r="B32" s="37" t="s">
        <v>58</v>
      </c>
      <c r="C32" s="40" t="s">
        <v>358</v>
      </c>
      <c r="D32" s="40" t="s">
        <v>369</v>
      </c>
      <c r="E32" s="117" t="s">
        <v>59</v>
      </c>
      <c r="F32" s="40" t="s">
        <v>377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363</v>
      </c>
      <c r="D33" s="50" t="s">
        <v>359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363</v>
      </c>
      <c r="D34" s="24" t="s">
        <v>359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363</v>
      </c>
      <c r="D35" s="24" t="s">
        <v>359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360</v>
      </c>
      <c r="D36" s="50" t="s">
        <v>354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360</v>
      </c>
      <c r="D37" s="45" t="s">
        <v>354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282</v>
      </c>
      <c r="B38" s="37" t="s">
        <v>155</v>
      </c>
      <c r="C38" s="29" t="s">
        <v>360</v>
      </c>
      <c r="D38" s="29" t="s">
        <v>354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360</v>
      </c>
      <c r="D39" s="29" t="s">
        <v>354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360</v>
      </c>
      <c r="D40" s="29" t="s">
        <v>354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604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604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364</v>
      </c>
      <c r="D45" s="50" t="s">
        <v>358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364</v>
      </c>
      <c r="D46" s="45" t="s">
        <v>358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364</v>
      </c>
      <c r="D47" s="45" t="s">
        <v>358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364</v>
      </c>
      <c r="D48" s="29" t="s">
        <v>358</v>
      </c>
      <c r="E48" s="71" t="s">
        <v>253</v>
      </c>
      <c r="F48" s="25" t="s">
        <v>536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289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40" t="s">
        <v>424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268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396</v>
      </c>
      <c r="G50" s="42"/>
      <c r="H50" s="42"/>
    </row>
    <row r="51" spans="1:8" ht="29.25" customHeight="1" hidden="1">
      <c r="A51" s="26" t="s">
        <v>269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397</v>
      </c>
      <c r="G51" s="42"/>
      <c r="H51" s="42"/>
    </row>
    <row r="52" spans="1:8" ht="29.25" customHeight="1" hidden="1">
      <c r="A52" s="26" t="s">
        <v>270</v>
      </c>
      <c r="B52" s="37" t="s">
        <v>155</v>
      </c>
      <c r="C52" s="24" t="s">
        <v>364</v>
      </c>
      <c r="D52" s="24" t="s">
        <v>358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375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376</v>
      </c>
      <c r="G56" s="42"/>
      <c r="H56" s="42"/>
    </row>
    <row r="57" spans="1:8" ht="29.25" customHeight="1" hidden="1">
      <c r="A57" s="26" t="s">
        <v>453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377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364</v>
      </c>
      <c r="D58" s="24" t="s">
        <v>358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364</v>
      </c>
      <c r="D60" s="45" t="s">
        <v>358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364</v>
      </c>
      <c r="D61" s="24" t="s">
        <v>358</v>
      </c>
      <c r="E61" s="48" t="s">
        <v>256</v>
      </c>
      <c r="F61" s="40" t="s">
        <v>536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289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424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268</v>
      </c>
      <c r="B63" s="37" t="s">
        <v>155</v>
      </c>
      <c r="C63" s="24" t="s">
        <v>364</v>
      </c>
      <c r="D63" s="24" t="s">
        <v>358</v>
      </c>
      <c r="E63" s="48" t="s">
        <v>257</v>
      </c>
      <c r="F63" s="24" t="s">
        <v>396</v>
      </c>
      <c r="G63" s="42"/>
      <c r="H63" s="42"/>
    </row>
    <row r="64" spans="1:8" ht="29.25" customHeight="1" hidden="1">
      <c r="A64" s="26" t="s">
        <v>269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24" t="s">
        <v>397</v>
      </c>
      <c r="G64" s="42"/>
      <c r="H64" s="42"/>
    </row>
    <row r="65" spans="1:8" ht="29.25" customHeight="1" hidden="1">
      <c r="A65" s="26" t="s">
        <v>270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375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376</v>
      </c>
      <c r="G71" s="42"/>
      <c r="H71" s="42"/>
    </row>
    <row r="72" spans="1:8" ht="29.25" customHeight="1" hidden="1">
      <c r="A72" s="26" t="s">
        <v>453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377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364</v>
      </c>
      <c r="D73" s="45" t="s">
        <v>358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364</v>
      </c>
      <c r="D74" s="24" t="s">
        <v>358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364</v>
      </c>
      <c r="D75" s="24" t="s">
        <v>358</v>
      </c>
      <c r="E75" s="48" t="s">
        <v>260</v>
      </c>
      <c r="F75" s="40" t="s">
        <v>536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289</v>
      </c>
      <c r="B76" s="37" t="s">
        <v>155</v>
      </c>
      <c r="C76" s="24" t="s">
        <v>364</v>
      </c>
      <c r="D76" s="24" t="s">
        <v>358</v>
      </c>
      <c r="E76" s="48" t="s">
        <v>260</v>
      </c>
      <c r="F76" s="40" t="s">
        <v>424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633</v>
      </c>
      <c r="B77" s="37"/>
      <c r="C77" s="24"/>
      <c r="D77" s="24"/>
      <c r="E77" s="74" t="s">
        <v>635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634</v>
      </c>
      <c r="B78" s="37"/>
      <c r="C78" s="24"/>
      <c r="D78" s="24"/>
      <c r="E78" s="71" t="s">
        <v>636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636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453</v>
      </c>
      <c r="B80" s="37"/>
      <c r="C80" s="24"/>
      <c r="D80" s="24"/>
      <c r="E80" s="71" t="s">
        <v>636</v>
      </c>
      <c r="F80" s="40" t="s">
        <v>377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358</v>
      </c>
      <c r="D82" s="119" t="s">
        <v>359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358</v>
      </c>
      <c r="D83" s="142" t="s">
        <v>359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536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42" t="s">
        <v>460</v>
      </c>
      <c r="G86" s="91">
        <f>'расх 2023-2024'!G20</f>
        <v>1556.1</v>
      </c>
      <c r="H86" s="91">
        <f>'расх 2023-2024'!H20</f>
        <v>1556.1</v>
      </c>
    </row>
    <row r="87" spans="1:8" ht="15.75" hidden="1">
      <c r="A87" s="59" t="s">
        <v>185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>
        <v>121</v>
      </c>
      <c r="G87" s="93"/>
      <c r="H87" s="93"/>
    </row>
    <row r="88" spans="1:8" ht="38.25" hidden="1">
      <c r="A88" s="59" t="s">
        <v>187</v>
      </c>
      <c r="B88" s="37" t="s">
        <v>58</v>
      </c>
      <c r="C88" s="117" t="s">
        <v>358</v>
      </c>
      <c r="D88" s="117" t="s">
        <v>359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358</v>
      </c>
      <c r="D89" s="34" t="s">
        <v>361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358</v>
      </c>
      <c r="D90" s="29" t="s">
        <v>361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536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358</v>
      </c>
      <c r="D93" s="29" t="s">
        <v>361</v>
      </c>
      <c r="E93" s="117" t="s">
        <v>110</v>
      </c>
      <c r="F93" s="40" t="s">
        <v>460</v>
      </c>
      <c r="G93" s="91">
        <f>'расх 2023-2024'!G28</f>
        <v>1027.1</v>
      </c>
      <c r="H93" s="91">
        <f>'расх 2023-2024'!H28</f>
        <v>1027.1</v>
      </c>
    </row>
    <row r="94" spans="1:8" ht="15.75" hidden="1">
      <c r="A94" s="59" t="s">
        <v>185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>
        <v>121</v>
      </c>
      <c r="G94" s="93"/>
      <c r="H94" s="93"/>
    </row>
    <row r="95" spans="1:8" ht="38.25" hidden="1">
      <c r="A95" s="59" t="s">
        <v>187</v>
      </c>
      <c r="B95" s="37" t="s">
        <v>58</v>
      </c>
      <c r="C95" s="117" t="s">
        <v>358</v>
      </c>
      <c r="D95" s="117" t="s">
        <v>361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358</v>
      </c>
      <c r="D96" s="29" t="s">
        <v>360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358</v>
      </c>
      <c r="D97" s="29" t="s">
        <v>360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536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460</v>
      </c>
      <c r="G100" s="96">
        <f>'расх 2023-2024'!G36</f>
        <v>9232.57</v>
      </c>
      <c r="H100" s="96">
        <f>'расх 2023-2024'!H36</f>
        <v>9019.45</v>
      </c>
    </row>
    <row r="101" spans="1:8" ht="15.75" hidden="1">
      <c r="A101" s="59" t="s">
        <v>185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373</v>
      </c>
      <c r="G101" s="42"/>
      <c r="H101" s="42"/>
    </row>
    <row r="102" spans="1:8" ht="15.75" hidden="1">
      <c r="A102" s="59" t="s">
        <v>196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374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358</v>
      </c>
      <c r="D103" s="29" t="s">
        <v>360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5.5" hidden="1">
      <c r="A107" s="28" t="s">
        <v>375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376</v>
      </c>
      <c r="G107" s="49"/>
      <c r="H107" s="49"/>
    </row>
    <row r="108" spans="1:8" ht="27" customHeight="1" hidden="1">
      <c r="A108" s="28" t="s">
        <v>453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377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295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379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358</v>
      </c>
      <c r="D114" s="29" t="s">
        <v>360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364</v>
      </c>
      <c r="D115" s="29" t="s">
        <v>358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364</v>
      </c>
      <c r="D116" s="29" t="s">
        <v>358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267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536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289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40" t="s">
        <v>424</v>
      </c>
      <c r="G119" s="96"/>
      <c r="H119" s="96"/>
    </row>
    <row r="120" spans="1:8" ht="15.75" hidden="1">
      <c r="A120" s="28" t="s">
        <v>268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396</v>
      </c>
      <c r="G120" s="96"/>
      <c r="H120" s="96"/>
    </row>
    <row r="121" spans="1:8" ht="28.5" customHeight="1" hidden="1">
      <c r="A121" s="28" t="s">
        <v>269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397</v>
      </c>
      <c r="G121" s="96"/>
      <c r="H121" s="96"/>
    </row>
    <row r="122" spans="1:8" ht="28.5" customHeight="1" hidden="1">
      <c r="A122" s="28" t="s">
        <v>270</v>
      </c>
      <c r="B122" s="37" t="s">
        <v>58</v>
      </c>
      <c r="C122" s="29" t="s">
        <v>364</v>
      </c>
      <c r="D122" s="29" t="s">
        <v>358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272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536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40" t="s">
        <v>424</v>
      </c>
      <c r="G125" s="96"/>
      <c r="H125" s="96"/>
    </row>
    <row r="126" spans="1:8" ht="15.75" hidden="1">
      <c r="A126" s="28" t="s">
        <v>268</v>
      </c>
      <c r="B126" s="37" t="s">
        <v>58</v>
      </c>
      <c r="C126" s="29" t="s">
        <v>364</v>
      </c>
      <c r="D126" s="29" t="s">
        <v>358</v>
      </c>
      <c r="E126" s="117" t="s">
        <v>133</v>
      </c>
      <c r="F126" s="29" t="s">
        <v>396</v>
      </c>
      <c r="G126" s="96"/>
      <c r="H126" s="96"/>
    </row>
    <row r="127" spans="1:8" ht="27.75" customHeight="1" hidden="1">
      <c r="A127" s="28" t="s">
        <v>269</v>
      </c>
      <c r="B127" s="37" t="s">
        <v>58</v>
      </c>
      <c r="C127" s="29" t="s">
        <v>364</v>
      </c>
      <c r="D127" s="29" t="s">
        <v>358</v>
      </c>
      <c r="E127" s="117" t="s">
        <v>273</v>
      </c>
      <c r="F127" s="29" t="s">
        <v>397</v>
      </c>
      <c r="G127" s="96"/>
      <c r="H127" s="96"/>
    </row>
    <row r="128" spans="1:8" ht="27.75" customHeight="1" hidden="1">
      <c r="A128" s="28" t="s">
        <v>270</v>
      </c>
      <c r="B128" s="37" t="s">
        <v>58</v>
      </c>
      <c r="C128" s="29" t="s">
        <v>364</v>
      </c>
      <c r="D128" s="29" t="s">
        <v>358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24" t="s">
        <v>536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289</v>
      </c>
      <c r="B131" s="37" t="s">
        <v>406</v>
      </c>
      <c r="C131" s="24" t="s">
        <v>364</v>
      </c>
      <c r="D131" s="24" t="s">
        <v>358</v>
      </c>
      <c r="E131" s="140" t="s">
        <v>135</v>
      </c>
      <c r="F131" s="40" t="s">
        <v>424</v>
      </c>
      <c r="G131" s="144"/>
      <c r="H131" s="144"/>
    </row>
    <row r="132" spans="1:8" ht="29.25" customHeight="1" hidden="1">
      <c r="A132" s="28" t="s">
        <v>271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194</v>
      </c>
      <c r="G134" s="96"/>
      <c r="H134" s="96"/>
    </row>
    <row r="135" spans="1:8" ht="25.5" hidden="1">
      <c r="A135" s="28" t="s">
        <v>375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376</v>
      </c>
      <c r="G135" s="95"/>
      <c r="H135" s="95"/>
    </row>
    <row r="136" spans="1:8" ht="27" customHeight="1" hidden="1">
      <c r="A136" s="28" t="s">
        <v>453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377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378</v>
      </c>
      <c r="B139" s="37" t="s">
        <v>58</v>
      </c>
      <c r="C139" s="29" t="s">
        <v>364</v>
      </c>
      <c r="D139" s="29" t="s">
        <v>358</v>
      </c>
      <c r="E139" s="117" t="s">
        <v>132</v>
      </c>
      <c r="F139" s="29" t="s">
        <v>379</v>
      </c>
      <c r="G139" s="96"/>
      <c r="H139" s="96"/>
    </row>
    <row r="140" spans="1:8" ht="27.75" customHeight="1" hidden="1">
      <c r="A140" s="28" t="s">
        <v>274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194</v>
      </c>
      <c r="G142" s="96"/>
      <c r="H142" s="96"/>
    </row>
    <row r="143" spans="1:8" ht="25.5" hidden="1">
      <c r="A143" s="28" t="s">
        <v>375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376</v>
      </c>
      <c r="G143" s="96"/>
      <c r="H143" s="96"/>
    </row>
    <row r="144" spans="1:8" ht="26.25" customHeight="1" hidden="1">
      <c r="A144" s="28" t="s">
        <v>453</v>
      </c>
      <c r="B144" s="37" t="s">
        <v>58</v>
      </c>
      <c r="C144" s="29" t="s">
        <v>364</v>
      </c>
      <c r="D144" s="29" t="s">
        <v>358</v>
      </c>
      <c r="E144" s="117" t="s">
        <v>134</v>
      </c>
      <c r="F144" s="29" t="s">
        <v>377</v>
      </c>
      <c r="G144" s="96"/>
      <c r="H144" s="96"/>
    </row>
    <row r="145" spans="1:8" ht="26.25" customHeight="1">
      <c r="A145" s="64" t="s">
        <v>597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605</v>
      </c>
      <c r="B146" s="37"/>
      <c r="C146" s="29"/>
      <c r="D146" s="29"/>
      <c r="E146" s="71" t="s">
        <v>607</v>
      </c>
      <c r="F146" s="29" t="s">
        <v>396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606</v>
      </c>
      <c r="B147" s="37"/>
      <c r="C147" s="29"/>
      <c r="D147" s="29"/>
      <c r="E147" s="71" t="s">
        <v>607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598</v>
      </c>
      <c r="B148" s="37"/>
      <c r="C148" s="29"/>
      <c r="D148" s="29"/>
      <c r="E148" s="71" t="s">
        <v>599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599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453</v>
      </c>
      <c r="B150" s="37"/>
      <c r="C150" s="29"/>
      <c r="D150" s="29"/>
      <c r="E150" s="71" t="s">
        <v>599</v>
      </c>
      <c r="F150" s="29" t="s">
        <v>377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359</v>
      </c>
      <c r="D151" s="69" t="s">
        <v>361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453</v>
      </c>
      <c r="B155" s="37" t="s">
        <v>58</v>
      </c>
      <c r="C155" s="29" t="s">
        <v>358</v>
      </c>
      <c r="D155" s="29" t="s">
        <v>360</v>
      </c>
      <c r="E155" s="117" t="s">
        <v>115</v>
      </c>
      <c r="F155" s="29" t="s">
        <v>377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360</v>
      </c>
      <c r="D156" s="29" t="s">
        <v>363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453</v>
      </c>
      <c r="B160" s="37"/>
      <c r="C160" s="29"/>
      <c r="D160" s="29"/>
      <c r="E160" s="117" t="s">
        <v>115</v>
      </c>
      <c r="F160" s="29" t="s">
        <v>377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536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358</v>
      </c>
      <c r="D163" s="40" t="s">
        <v>369</v>
      </c>
      <c r="E163" s="117" t="s">
        <v>603</v>
      </c>
      <c r="F163" s="40" t="s">
        <v>460</v>
      </c>
      <c r="G163" s="96">
        <f>'расх 2023-2024'!G61</f>
        <v>131.7</v>
      </c>
      <c r="H163" s="96">
        <f>'расх 2023-2024'!H61</f>
        <v>131.7</v>
      </c>
    </row>
    <row r="164" spans="1:8" ht="15.75" hidden="1">
      <c r="A164" s="59" t="s">
        <v>185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373</v>
      </c>
      <c r="G164" s="42"/>
      <c r="H164" s="42"/>
    </row>
    <row r="165" spans="1:8" ht="38.25" hidden="1">
      <c r="A165" s="59" t="s">
        <v>187</v>
      </c>
      <c r="B165" s="37" t="s">
        <v>58</v>
      </c>
      <c r="C165" s="40" t="s">
        <v>358</v>
      </c>
      <c r="D165" s="40" t="s">
        <v>369</v>
      </c>
      <c r="E165" s="117" t="s">
        <v>117</v>
      </c>
      <c r="F165" s="29" t="s">
        <v>188</v>
      </c>
      <c r="G165" s="42"/>
      <c r="H165" s="42"/>
    </row>
    <row r="166" spans="1:8" ht="25.5">
      <c r="A166" s="28" t="s">
        <v>231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232</v>
      </c>
      <c r="G166" s="42">
        <f>G167</f>
        <v>36</v>
      </c>
      <c r="H166" s="42">
        <f>H167</f>
        <v>36</v>
      </c>
    </row>
    <row r="167" spans="1:8" ht="25.5">
      <c r="A167" s="59" t="s">
        <v>195</v>
      </c>
      <c r="B167" s="37" t="s">
        <v>58</v>
      </c>
      <c r="C167" s="40" t="s">
        <v>358</v>
      </c>
      <c r="D167" s="40" t="s">
        <v>369</v>
      </c>
      <c r="E167" s="117" t="s">
        <v>603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385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536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40" t="s">
        <v>460</v>
      </c>
      <c r="G171" s="96">
        <f>'расх 2023-2024'!G83</f>
        <v>720.7</v>
      </c>
      <c r="H171" s="96">
        <f>'расх 2023-2024'!H83</f>
        <v>736.5999999999999</v>
      </c>
    </row>
    <row r="172" spans="1:8" ht="25.5" hidden="1">
      <c r="A172" s="59" t="s">
        <v>452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373</v>
      </c>
      <c r="G172" s="42"/>
      <c r="H172" s="42"/>
    </row>
    <row r="173" spans="1:8" ht="15.75" hidden="1">
      <c r="A173" s="59" t="s">
        <v>196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374</v>
      </c>
      <c r="G173" s="42"/>
      <c r="H173" s="42"/>
    </row>
    <row r="174" spans="1:8" ht="38.25" hidden="1">
      <c r="A174" s="59" t="s">
        <v>187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5.5">
      <c r="A176" s="59" t="s">
        <v>233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5.5" hidden="1">
      <c r="A177" s="28" t="s">
        <v>375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376</v>
      </c>
      <c r="G177" s="96"/>
      <c r="H177" s="96"/>
    </row>
    <row r="178" spans="1:8" ht="29.25" customHeight="1" hidden="1">
      <c r="A178" s="28" t="s">
        <v>453</v>
      </c>
      <c r="B178" s="37" t="s">
        <v>58</v>
      </c>
      <c r="C178" s="40" t="s">
        <v>359</v>
      </c>
      <c r="D178" s="40" t="s">
        <v>361</v>
      </c>
      <c r="E178" s="117" t="s">
        <v>120</v>
      </c>
      <c r="F178" s="29" t="s">
        <v>377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536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40" t="s">
        <v>460</v>
      </c>
      <c r="G181" s="96"/>
      <c r="H181" s="96"/>
    </row>
    <row r="182" spans="1:8" ht="15.75" hidden="1">
      <c r="A182" s="59" t="s">
        <v>185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373</v>
      </c>
      <c r="G182" s="42"/>
      <c r="H182" s="42"/>
    </row>
    <row r="183" spans="1:8" ht="38.25" hidden="1">
      <c r="A183" s="59" t="s">
        <v>187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188</v>
      </c>
      <c r="G183" s="42"/>
      <c r="H183" s="42"/>
    </row>
    <row r="184" spans="1:8" ht="25.5" hidden="1">
      <c r="A184" s="28" t="s">
        <v>231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5.5" hidden="1">
      <c r="A185" s="59" t="s">
        <v>195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194</v>
      </c>
      <c r="G185" s="42"/>
      <c r="H185" s="42"/>
    </row>
    <row r="186" spans="1:8" ht="25.5" hidden="1">
      <c r="A186" s="28" t="s">
        <v>375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376</v>
      </c>
      <c r="G186" s="96"/>
      <c r="H186" s="96"/>
    </row>
    <row r="187" spans="1:8" ht="28.5" customHeight="1" hidden="1">
      <c r="A187" s="28" t="s">
        <v>453</v>
      </c>
      <c r="B187" s="37" t="s">
        <v>58</v>
      </c>
      <c r="C187" s="40" t="s">
        <v>358</v>
      </c>
      <c r="D187" s="40" t="s">
        <v>369</v>
      </c>
      <c r="E187" s="117" t="s">
        <v>117</v>
      </c>
      <c r="F187" s="29" t="s">
        <v>377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403</v>
      </c>
      <c r="D188" s="34" t="s">
        <v>358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275</v>
      </c>
      <c r="B190" s="37" t="s">
        <v>58</v>
      </c>
      <c r="C190" s="29" t="s">
        <v>403</v>
      </c>
      <c r="D190" s="29" t="s">
        <v>358</v>
      </c>
      <c r="E190" s="117" t="s">
        <v>136</v>
      </c>
      <c r="F190" s="29" t="s">
        <v>276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342</v>
      </c>
      <c r="B191" s="37"/>
      <c r="C191" s="29"/>
      <c r="D191" s="29"/>
      <c r="E191" s="117" t="s">
        <v>136</v>
      </c>
      <c r="F191" s="29" t="s">
        <v>535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455</v>
      </c>
      <c r="B192" s="37" t="s">
        <v>58</v>
      </c>
      <c r="C192" s="29" t="s">
        <v>403</v>
      </c>
      <c r="D192" s="29" t="s">
        <v>358</v>
      </c>
      <c r="E192" s="117" t="s">
        <v>136</v>
      </c>
      <c r="F192" s="29" t="s">
        <v>406</v>
      </c>
      <c r="G192" s="146"/>
      <c r="H192" s="146"/>
    </row>
    <row r="193" spans="1:8" ht="15" customHeight="1">
      <c r="A193" s="28" t="s">
        <v>288</v>
      </c>
      <c r="B193" s="37" t="s">
        <v>58</v>
      </c>
      <c r="C193" s="29" t="s">
        <v>398</v>
      </c>
      <c r="D193" s="29" t="s">
        <v>358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453</v>
      </c>
      <c r="B196" s="37" t="s">
        <v>58</v>
      </c>
      <c r="C196" s="29" t="s">
        <v>364</v>
      </c>
      <c r="D196" s="29" t="s">
        <v>358</v>
      </c>
      <c r="E196" s="117" t="s">
        <v>129</v>
      </c>
      <c r="F196" s="29" t="s">
        <v>377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453</v>
      </c>
      <c r="B200" s="37" t="s">
        <v>58</v>
      </c>
      <c r="C200" s="29" t="s">
        <v>361</v>
      </c>
      <c r="D200" s="29" t="s">
        <v>362</v>
      </c>
      <c r="E200" s="117" t="s">
        <v>121</v>
      </c>
      <c r="F200" s="29" t="s">
        <v>377</v>
      </c>
      <c r="G200" s="96"/>
      <c r="H200" s="96"/>
    </row>
    <row r="201" spans="1:8" ht="39.75" customHeight="1">
      <c r="A201" s="147" t="s">
        <v>277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453</v>
      </c>
      <c r="B204" s="37" t="s">
        <v>58</v>
      </c>
      <c r="C204" s="29" t="s">
        <v>401</v>
      </c>
      <c r="D204" s="29" t="s">
        <v>359</v>
      </c>
      <c r="E204" s="117" t="s">
        <v>278</v>
      </c>
      <c r="F204" s="29" t="s">
        <v>377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377</v>
      </c>
      <c r="G206" s="49">
        <v>0</v>
      </c>
      <c r="H206" s="49">
        <v>0</v>
      </c>
    </row>
    <row r="207" spans="1:8" ht="15" customHeight="1">
      <c r="A207" s="28" t="s">
        <v>370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453</v>
      </c>
      <c r="B210" s="37" t="s">
        <v>58</v>
      </c>
      <c r="C210" s="29" t="s">
        <v>363</v>
      </c>
      <c r="D210" s="29" t="s">
        <v>359</v>
      </c>
      <c r="E210" s="117" t="s">
        <v>326</v>
      </c>
      <c r="F210" s="29" t="s">
        <v>377</v>
      </c>
      <c r="G210" s="42"/>
      <c r="H210" s="42"/>
    </row>
    <row r="211" spans="1:8" ht="51.75" customHeight="1" hidden="1">
      <c r="A211" s="87" t="s">
        <v>262</v>
      </c>
      <c r="B211" s="37" t="s">
        <v>58</v>
      </c>
      <c r="C211" s="29" t="s">
        <v>363</v>
      </c>
      <c r="D211" s="29" t="s">
        <v>359</v>
      </c>
      <c r="E211" s="117" t="s">
        <v>292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263</v>
      </c>
      <c r="B212" s="37" t="s">
        <v>58</v>
      </c>
      <c r="C212" s="29" t="s">
        <v>363</v>
      </c>
      <c r="D212" s="29" t="s">
        <v>359</v>
      </c>
      <c r="E212" s="117" t="s">
        <v>440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264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453</v>
      </c>
      <c r="B214" s="37" t="s">
        <v>58</v>
      </c>
      <c r="C214" s="29" t="s">
        <v>363</v>
      </c>
      <c r="D214" s="29" t="s">
        <v>359</v>
      </c>
      <c r="E214" s="117" t="s">
        <v>441</v>
      </c>
      <c r="F214" s="29" t="s">
        <v>377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363</v>
      </c>
      <c r="D215" s="29" t="s">
        <v>359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411</v>
      </c>
      <c r="D216" s="29" t="s">
        <v>361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343</v>
      </c>
      <c r="B217" s="37" t="s">
        <v>155</v>
      </c>
      <c r="C217" s="24" t="s">
        <v>411</v>
      </c>
      <c r="D217" s="24" t="s">
        <v>361</v>
      </c>
      <c r="E217" s="140" t="s">
        <v>137</v>
      </c>
      <c r="F217" s="29" t="s">
        <v>344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533</v>
      </c>
      <c r="B218" s="37" t="s">
        <v>58</v>
      </c>
      <c r="C218" s="29" t="s">
        <v>411</v>
      </c>
      <c r="D218" s="29" t="s">
        <v>361</v>
      </c>
      <c r="E218" s="117" t="s">
        <v>137</v>
      </c>
      <c r="F218" s="29" t="s">
        <v>371</v>
      </c>
      <c r="G218" s="96"/>
      <c r="H218" s="96">
        <f>'расх 22 г'!H341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411</v>
      </c>
      <c r="D219" s="29" t="s">
        <v>361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343</v>
      </c>
      <c r="B220" s="37"/>
      <c r="C220" s="29"/>
      <c r="D220" s="29"/>
      <c r="E220" s="117" t="s">
        <v>138</v>
      </c>
      <c r="F220" s="29" t="s">
        <v>344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533</v>
      </c>
      <c r="B221" s="37" t="s">
        <v>58</v>
      </c>
      <c r="C221" s="29" t="s">
        <v>411</v>
      </c>
      <c r="D221" s="29" t="s">
        <v>361</v>
      </c>
      <c r="E221" s="117" t="s">
        <v>138</v>
      </c>
      <c r="F221" s="29" t="s">
        <v>371</v>
      </c>
      <c r="G221" s="96">
        <f>'расх 22 г'!G349</f>
        <v>0</v>
      </c>
      <c r="H221" s="96">
        <f>'расх 22 г'!H344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411</v>
      </c>
      <c r="D222" s="29" t="s">
        <v>361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343</v>
      </c>
      <c r="B223" s="37"/>
      <c r="C223" s="29"/>
      <c r="D223" s="29"/>
      <c r="E223" s="117" t="s">
        <v>139</v>
      </c>
      <c r="F223" s="29" t="s">
        <v>344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533</v>
      </c>
      <c r="B224" s="37" t="s">
        <v>58</v>
      </c>
      <c r="C224" s="29" t="s">
        <v>411</v>
      </c>
      <c r="D224" s="29" t="s">
        <v>361</v>
      </c>
      <c r="E224" s="117" t="s">
        <v>139</v>
      </c>
      <c r="F224" s="29" t="s">
        <v>371</v>
      </c>
      <c r="G224" s="96"/>
      <c r="H224" s="96">
        <f>'расх 22 г'!H347</f>
        <v>0</v>
      </c>
    </row>
    <row r="225" spans="1:8" ht="40.5" customHeight="1" hidden="1">
      <c r="A225" s="28" t="s">
        <v>64</v>
      </c>
      <c r="B225" s="37" t="s">
        <v>58</v>
      </c>
      <c r="C225" s="29" t="s">
        <v>363</v>
      </c>
      <c r="D225" s="29" t="s">
        <v>361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363</v>
      </c>
      <c r="D226" s="29" t="s">
        <v>361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453</v>
      </c>
      <c r="B228" s="37" t="s">
        <v>58</v>
      </c>
      <c r="C228" s="29" t="s">
        <v>363</v>
      </c>
      <c r="D228" s="29" t="s">
        <v>361</v>
      </c>
      <c r="E228" s="117" t="s">
        <v>69</v>
      </c>
      <c r="F228" s="40" t="s">
        <v>377</v>
      </c>
      <c r="G228" s="42">
        <v>0</v>
      </c>
      <c r="H228" s="42">
        <v>0</v>
      </c>
    </row>
    <row r="229" spans="1:8" ht="14.25" customHeight="1">
      <c r="A229" s="17" t="s">
        <v>284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453</v>
      </c>
      <c r="B232" s="37" t="s">
        <v>58</v>
      </c>
      <c r="C232" s="29" t="s">
        <v>363</v>
      </c>
      <c r="D232" s="29" t="s">
        <v>361</v>
      </c>
      <c r="E232" s="117" t="s">
        <v>124</v>
      </c>
      <c r="F232" s="40" t="s">
        <v>377</v>
      </c>
      <c r="G232" s="96"/>
      <c r="H232" s="96"/>
    </row>
    <row r="233" spans="1:8" ht="26.25" customHeight="1">
      <c r="A233" s="94" t="s">
        <v>285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453</v>
      </c>
      <c r="B236" s="37" t="s">
        <v>58</v>
      </c>
      <c r="C236" s="29" t="s">
        <v>363</v>
      </c>
      <c r="D236" s="29" t="s">
        <v>361</v>
      </c>
      <c r="E236" s="117" t="s">
        <v>125</v>
      </c>
      <c r="F236" s="40" t="s">
        <v>377</v>
      </c>
      <c r="G236" s="96"/>
      <c r="H236" s="96"/>
    </row>
    <row r="237" spans="1:8" ht="15.75" customHeight="1" hidden="1">
      <c r="A237" s="17" t="s">
        <v>286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453</v>
      </c>
      <c r="B240" s="37" t="s">
        <v>58</v>
      </c>
      <c r="C240" s="29" t="s">
        <v>363</v>
      </c>
      <c r="D240" s="29" t="s">
        <v>361</v>
      </c>
      <c r="E240" s="117" t="s">
        <v>126</v>
      </c>
      <c r="F240" s="40" t="s">
        <v>377</v>
      </c>
      <c r="G240" s="96"/>
      <c r="H240" s="96"/>
    </row>
    <row r="241" spans="1:8" ht="15" customHeight="1">
      <c r="A241" s="28" t="s">
        <v>393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453</v>
      </c>
      <c r="B244" s="37" t="s">
        <v>58</v>
      </c>
      <c r="C244" s="29" t="s">
        <v>363</v>
      </c>
      <c r="D244" s="29" t="s">
        <v>361</v>
      </c>
      <c r="E244" s="117" t="s">
        <v>127</v>
      </c>
      <c r="F244" s="40" t="s">
        <v>377</v>
      </c>
      <c r="G244" s="96"/>
      <c r="H244" s="96"/>
    </row>
    <row r="245" spans="1:8" ht="27.75" customHeight="1">
      <c r="A245" s="28" t="s">
        <v>287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453</v>
      </c>
      <c r="B248" s="37" t="s">
        <v>58</v>
      </c>
      <c r="C248" s="29" t="s">
        <v>363</v>
      </c>
      <c r="D248" s="29" t="s">
        <v>361</v>
      </c>
      <c r="E248" s="117" t="s">
        <v>128</v>
      </c>
      <c r="F248" s="40" t="s">
        <v>377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453</v>
      </c>
      <c r="B252" s="37" t="s">
        <v>58</v>
      </c>
      <c r="C252" s="40" t="s">
        <v>358</v>
      </c>
      <c r="D252" s="40" t="s">
        <v>369</v>
      </c>
      <c r="E252" s="117" t="s">
        <v>119</v>
      </c>
      <c r="F252" s="29" t="s">
        <v>377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453</v>
      </c>
      <c r="B256" s="37" t="s">
        <v>58</v>
      </c>
      <c r="C256" s="29" t="s">
        <v>363</v>
      </c>
      <c r="D256" s="29" t="s">
        <v>358</v>
      </c>
      <c r="E256" s="117" t="s">
        <v>123</v>
      </c>
      <c r="F256" s="29" t="s">
        <v>377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358</v>
      </c>
      <c r="D257" s="40" t="s">
        <v>369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358</v>
      </c>
      <c r="D258" s="40" t="s">
        <v>369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358</v>
      </c>
      <c r="D259" s="40" t="s">
        <v>369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358</v>
      </c>
      <c r="D260" s="40" t="s">
        <v>369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583</v>
      </c>
      <c r="B261" s="37"/>
      <c r="C261" s="40"/>
      <c r="D261" s="40"/>
      <c r="E261" s="117" t="s">
        <v>585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584</v>
      </c>
      <c r="B262" s="37"/>
      <c r="C262" s="40"/>
      <c r="D262" s="40"/>
      <c r="E262" s="117" t="s">
        <v>585</v>
      </c>
      <c r="F262" s="29" t="s">
        <v>586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585</v>
      </c>
      <c r="F263" s="29" t="s">
        <v>587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.75">
      <c r="G267" s="127"/>
      <c r="H267" s="127"/>
    </row>
    <row r="268" spans="7:8" ht="15.75">
      <c r="G268" s="127"/>
      <c r="H268" s="127"/>
    </row>
    <row r="269" spans="7:8" ht="15.75">
      <c r="G269" s="127"/>
      <c r="H269" s="127"/>
    </row>
    <row r="271" spans="7:8" ht="15.75">
      <c r="G271" s="127"/>
      <c r="H271" s="127"/>
    </row>
    <row r="275" spans="7:8" ht="15.75">
      <c r="G275" s="127"/>
      <c r="H275" s="127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46" t="s">
        <v>78</v>
      </c>
      <c r="B6" s="446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641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647</v>
      </c>
    </row>
    <row r="9" spans="1:2" ht="15.75" hidden="1">
      <c r="A9" s="4"/>
      <c r="B9" s="254"/>
    </row>
    <row r="10" spans="1:2" ht="15.75">
      <c r="A10" s="4"/>
      <c r="B10" s="254"/>
    </row>
    <row r="11" spans="1:2" ht="15.75">
      <c r="A11" s="4"/>
      <c r="B11" s="254" t="s">
        <v>592</v>
      </c>
    </row>
    <row r="12" spans="1:2" ht="15.75">
      <c r="A12" s="4"/>
      <c r="B12" s="254" t="s">
        <v>366</v>
      </c>
    </row>
    <row r="13" spans="1:2" ht="15.75">
      <c r="A13" s="4"/>
      <c r="B13" s="254" t="s">
        <v>751</v>
      </c>
    </row>
    <row r="14" spans="1:2" ht="15.75">
      <c r="A14" s="4"/>
      <c r="B14" s="254"/>
    </row>
    <row r="15" spans="1:2" ht="15.75">
      <c r="A15" s="4"/>
      <c r="B15" s="254" t="s">
        <v>592</v>
      </c>
    </row>
    <row r="16" spans="1:2" ht="15.75">
      <c r="A16" s="4"/>
      <c r="B16" s="254" t="s">
        <v>366</v>
      </c>
    </row>
    <row r="17" spans="1:2" ht="15.75">
      <c r="A17" s="4"/>
      <c r="B17" s="254" t="s">
        <v>734</v>
      </c>
    </row>
    <row r="18" spans="1:2" ht="15.75">
      <c r="A18" s="4"/>
      <c r="B18" s="219"/>
    </row>
    <row r="19" spans="1:2" ht="66.75" customHeight="1">
      <c r="A19" s="446" t="s">
        <v>706</v>
      </c>
      <c r="B19" s="446"/>
    </row>
    <row r="20" spans="1:2" ht="15.75" hidden="1">
      <c r="A20" s="306"/>
      <c r="B20" s="306"/>
    </row>
    <row r="21" spans="1:2" ht="15.75">
      <c r="A21" s="306"/>
      <c r="B21" s="306"/>
    </row>
    <row r="22" spans="1:2" ht="16.5" customHeight="1">
      <c r="A22" s="220" t="s">
        <v>530</v>
      </c>
      <c r="B22" s="220" t="s">
        <v>735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497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413</v>
      </c>
      <c r="B26" s="307">
        <v>45.4</v>
      </c>
    </row>
    <row r="27" spans="1:2" ht="54" customHeight="1" hidden="1">
      <c r="A27" s="411" t="s">
        <v>651</v>
      </c>
      <c r="B27" s="307"/>
    </row>
    <row r="28" spans="1:2" ht="42.75" customHeight="1" hidden="1">
      <c r="A28" s="28" t="s">
        <v>648</v>
      </c>
      <c r="B28" s="307"/>
    </row>
    <row r="29" spans="1:2" ht="54" customHeight="1" hidden="1">
      <c r="A29" s="413" t="s">
        <v>654</v>
      </c>
      <c r="B29" s="307"/>
    </row>
    <row r="30" spans="1:2" ht="133.5" customHeight="1" hidden="1">
      <c r="A30" s="412" t="s">
        <v>652</v>
      </c>
      <c r="B30" s="307"/>
    </row>
    <row r="31" spans="1:2" ht="15.75">
      <c r="A31" s="308" t="s">
        <v>2</v>
      </c>
      <c r="B31" s="309">
        <f>B25+B26+B27+B29+B30</f>
        <v>353</v>
      </c>
    </row>
    <row r="32" spans="1:2" ht="15.7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2" spans="5:6" ht="15.75">
      <c r="E2" s="440" t="s">
        <v>737</v>
      </c>
      <c r="F2" s="441"/>
    </row>
    <row r="3" spans="4:6" ht="15.75" customHeight="1">
      <c r="D3" s="440" t="s">
        <v>741</v>
      </c>
      <c r="E3" s="442"/>
      <c r="F3" s="442"/>
    </row>
    <row r="4" spans="5:6" ht="15.75">
      <c r="E4" s="440" t="s">
        <v>746</v>
      </c>
      <c r="F4" s="442"/>
    </row>
    <row r="6" spans="1:6" ht="15.7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3" t="s">
        <v>366</v>
      </c>
      <c r="F7" s="443"/>
    </row>
    <row r="8" spans="1:6" ht="15.75" customHeight="1">
      <c r="A8" s="217"/>
      <c r="B8" s="8"/>
      <c r="C8" s="52"/>
      <c r="D8" s="232"/>
      <c r="E8" s="434" t="s">
        <v>727</v>
      </c>
      <c r="F8" s="434"/>
    </row>
    <row r="9" spans="1:4" ht="15.75">
      <c r="A9" s="217"/>
      <c r="B9" s="8"/>
      <c r="C9" s="218"/>
      <c r="D9" s="218"/>
    </row>
    <row r="10" spans="1:6" ht="31.5" customHeight="1">
      <c r="A10" s="432" t="s">
        <v>695</v>
      </c>
      <c r="B10" s="432"/>
      <c r="C10" s="432"/>
      <c r="D10" s="432"/>
      <c r="E10" s="432"/>
      <c r="F10" s="432"/>
    </row>
    <row r="12" spans="1:6" s="221" customFormat="1" ht="32.25" customHeight="1">
      <c r="A12" s="433" t="s">
        <v>504</v>
      </c>
      <c r="B12" s="433"/>
      <c r="C12" s="436" t="s">
        <v>507</v>
      </c>
      <c r="D12" s="437"/>
      <c r="E12" s="444" t="s">
        <v>225</v>
      </c>
      <c r="F12" s="445"/>
    </row>
    <row r="13" spans="1:6" s="221" customFormat="1" ht="78.75" customHeight="1">
      <c r="A13" s="43" t="s">
        <v>508</v>
      </c>
      <c r="B13" s="43" t="s">
        <v>510</v>
      </c>
      <c r="C13" s="438"/>
      <c r="D13" s="439"/>
      <c r="E13" s="233">
        <v>2023</v>
      </c>
      <c r="F13" s="233">
        <v>2024</v>
      </c>
    </row>
    <row r="14" spans="1:6" s="223" customFormat="1" ht="15">
      <c r="A14" s="222" t="s">
        <v>511</v>
      </c>
      <c r="B14" s="40" t="s">
        <v>512</v>
      </c>
      <c r="C14" s="433">
        <v>3</v>
      </c>
      <c r="D14" s="433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9" t="s">
        <v>514</v>
      </c>
      <c r="D15" s="43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593</v>
      </c>
      <c r="C16" s="429" t="s">
        <v>594</v>
      </c>
      <c r="D16" s="435"/>
      <c r="E16" s="336"/>
      <c r="F16" s="336"/>
    </row>
    <row r="17" spans="1:6" s="226" customFormat="1" ht="30.75" customHeight="1" hidden="1">
      <c r="A17" s="224"/>
      <c r="B17" s="225"/>
      <c r="C17" s="429"/>
      <c r="D17" s="435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9" t="s">
        <v>516</v>
      </c>
      <c r="D18" s="43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27" t="s">
        <v>518</v>
      </c>
      <c r="D19" s="428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519</v>
      </c>
      <c r="C20" s="425" t="s">
        <v>520</v>
      </c>
      <c r="D20" s="426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521</v>
      </c>
      <c r="C21" s="425" t="s">
        <v>522</v>
      </c>
      <c r="D21" s="426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345</v>
      </c>
      <c r="C22" s="425" t="s">
        <v>346</v>
      </c>
      <c r="D22" s="426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523</v>
      </c>
      <c r="C23" s="427" t="s">
        <v>524</v>
      </c>
      <c r="D23" s="428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525</v>
      </c>
      <c r="C24" s="425" t="s">
        <v>526</v>
      </c>
      <c r="D24" s="426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527</v>
      </c>
      <c r="C25" s="425" t="s">
        <v>528</v>
      </c>
      <c r="D25" s="426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347</v>
      </c>
      <c r="C26" s="425" t="s">
        <v>348</v>
      </c>
      <c r="D26" s="426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  <mergeCell ref="E7:F7"/>
    <mergeCell ref="E8:F8"/>
    <mergeCell ref="A10:F10"/>
    <mergeCell ref="A12:B12"/>
    <mergeCell ref="C12:D13"/>
    <mergeCell ref="E12:F12"/>
    <mergeCell ref="C16:D16"/>
    <mergeCell ref="C17:D17"/>
    <mergeCell ref="C18:D18"/>
    <mergeCell ref="C19:D19"/>
    <mergeCell ref="C24:D24"/>
    <mergeCell ref="C25:D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640</v>
      </c>
    </row>
    <row r="2" ht="15" hidden="1">
      <c r="C2" s="153" t="s">
        <v>529</v>
      </c>
    </row>
    <row r="3" ht="15" hidden="1">
      <c r="C3" s="153" t="s">
        <v>676</v>
      </c>
    </row>
    <row r="5" spans="1:3" s="235" customFormat="1" ht="15.75">
      <c r="A5" s="234"/>
      <c r="B5" s="234"/>
      <c r="C5" s="153" t="s">
        <v>590</v>
      </c>
    </row>
    <row r="6" spans="1:3" s="235" customFormat="1" ht="15.75">
      <c r="A6" s="234"/>
      <c r="B6" s="234"/>
      <c r="C6" s="153" t="s">
        <v>529</v>
      </c>
    </row>
    <row r="7" spans="1:3" s="235" customFormat="1" ht="15.75">
      <c r="A7" s="234"/>
      <c r="B7" s="234"/>
      <c r="C7" s="153" t="s">
        <v>689</v>
      </c>
    </row>
    <row r="8" s="235" customFormat="1" ht="15.75">
      <c r="A8" s="236"/>
    </row>
    <row r="9" spans="1:6" s="238" customFormat="1" ht="36" customHeight="1">
      <c r="A9" s="446" t="s">
        <v>696</v>
      </c>
      <c r="B9" s="446"/>
      <c r="C9" s="446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350</v>
      </c>
    </row>
    <row r="12" spans="1:3" ht="27" customHeight="1">
      <c r="A12" s="431" t="s">
        <v>504</v>
      </c>
      <c r="B12" s="431"/>
      <c r="C12" s="447" t="s">
        <v>17</v>
      </c>
    </row>
    <row r="13" spans="1:3" ht="38.25">
      <c r="A13" s="43" t="s">
        <v>15</v>
      </c>
      <c r="B13" s="43" t="s">
        <v>16</v>
      </c>
      <c r="C13" s="448"/>
    </row>
    <row r="14" spans="1:3" ht="28.5" customHeight="1">
      <c r="A14" s="449" t="s">
        <v>387</v>
      </c>
      <c r="B14" s="449"/>
      <c r="C14" s="449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83</v>
      </c>
    </row>
    <row r="31" spans="1:3" ht="51" hidden="1">
      <c r="A31" s="131">
        <v>301</v>
      </c>
      <c r="B31" s="59" t="s">
        <v>84</v>
      </c>
      <c r="C31" s="243" t="s">
        <v>85</v>
      </c>
    </row>
    <row r="32" spans="1:3" ht="51" hidden="1">
      <c r="A32" s="131">
        <v>301</v>
      </c>
      <c r="B32" s="59" t="s">
        <v>86</v>
      </c>
      <c r="C32" s="243" t="s">
        <v>87</v>
      </c>
    </row>
    <row r="33" spans="1:3" ht="63.75" hidden="1">
      <c r="A33" s="131">
        <v>301</v>
      </c>
      <c r="B33" s="59" t="s">
        <v>88</v>
      </c>
      <c r="C33" s="243" t="s">
        <v>89</v>
      </c>
    </row>
    <row r="34" spans="1:3" ht="51" hidden="1">
      <c r="A34" s="131">
        <v>301</v>
      </c>
      <c r="B34" s="59" t="s">
        <v>90</v>
      </c>
      <c r="C34" s="243" t="s">
        <v>91</v>
      </c>
    </row>
    <row r="35" spans="1:3" ht="51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95</v>
      </c>
      <c r="C38" s="243" t="s">
        <v>96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638</v>
      </c>
      <c r="C40" s="243" t="s">
        <v>639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608</v>
      </c>
      <c r="C43" s="243" t="s">
        <v>102</v>
      </c>
    </row>
    <row r="44" spans="1:3" ht="42" customHeight="1">
      <c r="A44" s="131">
        <v>314</v>
      </c>
      <c r="B44" s="245" t="s">
        <v>609</v>
      </c>
      <c r="C44" s="243" t="s">
        <v>103</v>
      </c>
    </row>
    <row r="45" spans="1:3" ht="38.25">
      <c r="A45" s="131">
        <v>314</v>
      </c>
      <c r="B45" s="357" t="s">
        <v>610</v>
      </c>
      <c r="C45" s="243" t="s">
        <v>340</v>
      </c>
    </row>
    <row r="46" spans="1:3" ht="38.25">
      <c r="A46" s="131">
        <v>314</v>
      </c>
      <c r="B46" s="357" t="s">
        <v>629</v>
      </c>
      <c r="C46" s="243" t="s">
        <v>630</v>
      </c>
    </row>
    <row r="47" spans="1:3" ht="18.75" customHeight="1">
      <c r="A47" s="131">
        <v>314</v>
      </c>
      <c r="B47" s="357" t="s">
        <v>611</v>
      </c>
      <c r="C47" s="243" t="s">
        <v>104</v>
      </c>
    </row>
    <row r="48" spans="1:3" ht="69" customHeight="1">
      <c r="A48" s="131">
        <v>314</v>
      </c>
      <c r="B48" s="357" t="s">
        <v>612</v>
      </c>
      <c r="C48" s="243" t="s">
        <v>140</v>
      </c>
    </row>
    <row r="49" spans="1:3" ht="25.5" hidden="1">
      <c r="A49" s="131">
        <v>314</v>
      </c>
      <c r="B49" s="357" t="s">
        <v>596</v>
      </c>
      <c r="C49" s="243" t="s">
        <v>141</v>
      </c>
    </row>
    <row r="50" spans="1:3" ht="38.25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613</v>
      </c>
      <c r="C51" s="246" t="s">
        <v>341</v>
      </c>
    </row>
    <row r="52" spans="1:3" ht="51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614</v>
      </c>
      <c r="C53" s="243" t="s">
        <v>147</v>
      </c>
    </row>
    <row r="54" spans="1:3" ht="49.5" customHeight="1">
      <c r="A54" s="131">
        <v>314</v>
      </c>
      <c r="B54" s="357" t="s">
        <v>615</v>
      </c>
      <c r="C54" s="243" t="s">
        <v>574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616</v>
      </c>
      <c r="C56" s="243" t="s">
        <v>575</v>
      </c>
    </row>
    <row r="57" spans="1:3" ht="15">
      <c r="A57" s="131">
        <v>314</v>
      </c>
      <c r="B57" s="357" t="s">
        <v>617</v>
      </c>
      <c r="C57" s="243" t="s">
        <v>148</v>
      </c>
    </row>
    <row r="58" spans="1:3" ht="42" customHeight="1">
      <c r="A58" s="131">
        <v>314</v>
      </c>
      <c r="B58" s="357" t="s">
        <v>618</v>
      </c>
      <c r="C58" s="243" t="s">
        <v>214</v>
      </c>
    </row>
    <row r="59" spans="1:3" ht="38.25">
      <c r="A59" s="131">
        <v>314</v>
      </c>
      <c r="B59" s="357" t="s">
        <v>619</v>
      </c>
      <c r="C59" s="243" t="s">
        <v>150</v>
      </c>
    </row>
    <row r="60" spans="1:3" ht="45.75" customHeight="1">
      <c r="A60" s="131">
        <v>314</v>
      </c>
      <c r="B60" s="357" t="s">
        <v>620</v>
      </c>
      <c r="C60" s="243" t="s">
        <v>149</v>
      </c>
    </row>
    <row r="61" spans="1:3" ht="20.25" customHeight="1">
      <c r="A61" s="131">
        <v>314</v>
      </c>
      <c r="B61" s="357" t="s">
        <v>621</v>
      </c>
      <c r="C61" s="243" t="s">
        <v>564</v>
      </c>
    </row>
    <row r="62" spans="1:3" ht="66.75" customHeight="1">
      <c r="A62" s="131">
        <v>314</v>
      </c>
      <c r="B62" s="357" t="s">
        <v>622</v>
      </c>
      <c r="C62" s="243" t="s">
        <v>174</v>
      </c>
    </row>
    <row r="63" spans="1:3" ht="44.25" customHeight="1">
      <c r="A63" s="131">
        <v>314</v>
      </c>
      <c r="B63" s="357" t="s">
        <v>718</v>
      </c>
      <c r="C63" s="243" t="s">
        <v>719</v>
      </c>
    </row>
    <row r="64" spans="1:3" ht="74.25" customHeight="1" hidden="1">
      <c r="A64" s="131">
        <v>314</v>
      </c>
      <c r="B64" s="357" t="s">
        <v>623</v>
      </c>
      <c r="C64" s="243" t="s">
        <v>461</v>
      </c>
    </row>
    <row r="65" spans="1:3" ht="51" hidden="1">
      <c r="A65" s="131">
        <v>314</v>
      </c>
      <c r="B65" s="357" t="s">
        <v>624</v>
      </c>
      <c r="C65" s="243" t="s">
        <v>573</v>
      </c>
    </row>
    <row r="66" spans="1:3" ht="42.75" customHeight="1">
      <c r="A66" s="131">
        <v>314</v>
      </c>
      <c r="B66" s="357" t="s">
        <v>675</v>
      </c>
      <c r="C66" s="243" t="s">
        <v>672</v>
      </c>
    </row>
    <row r="67" spans="1:3" ht="39.75" customHeight="1">
      <c r="A67" s="131">
        <v>314</v>
      </c>
      <c r="B67" s="357" t="s">
        <v>625</v>
      </c>
      <c r="C67" s="243" t="s">
        <v>181</v>
      </c>
    </row>
    <row r="68" spans="1:3" ht="26.25" customHeight="1">
      <c r="A68" s="131">
        <v>314</v>
      </c>
      <c r="B68" s="357" t="s">
        <v>626</v>
      </c>
      <c r="C68" s="243" t="s">
        <v>182</v>
      </c>
    </row>
    <row r="69" spans="1:3" ht="89.25">
      <c r="A69" s="131">
        <v>314</v>
      </c>
      <c r="B69" s="357" t="s">
        <v>628</v>
      </c>
      <c r="C69" s="243" t="s">
        <v>565</v>
      </c>
    </row>
    <row r="70" spans="1:3" ht="66" customHeight="1">
      <c r="A70" s="131">
        <v>314</v>
      </c>
      <c r="B70" s="357" t="s">
        <v>627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352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366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690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6" t="s">
        <v>697</v>
      </c>
      <c r="B6" s="446"/>
      <c r="C6" s="446"/>
      <c r="D6" s="446"/>
      <c r="E6" s="446"/>
      <c r="F6" s="446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33" t="s">
        <v>504</v>
      </c>
      <c r="B8" s="433"/>
      <c r="C8" s="431" t="s">
        <v>507</v>
      </c>
      <c r="D8" s="431"/>
      <c r="E8" s="431"/>
      <c r="F8" s="431"/>
    </row>
    <row r="9" spans="1:6" s="221" customFormat="1" ht="104.25" customHeight="1">
      <c r="A9" s="43" t="s">
        <v>508</v>
      </c>
      <c r="B9" s="43" t="s">
        <v>509</v>
      </c>
      <c r="C9" s="431"/>
      <c r="D9" s="431"/>
      <c r="E9" s="431"/>
      <c r="F9" s="431"/>
    </row>
    <row r="10" spans="1:6" s="221" customFormat="1" ht="15">
      <c r="A10" s="43">
        <v>1</v>
      </c>
      <c r="B10" s="43">
        <v>2</v>
      </c>
      <c r="C10" s="444">
        <v>3</v>
      </c>
      <c r="D10" s="452"/>
      <c r="E10" s="452"/>
      <c r="F10" s="445"/>
    </row>
    <row r="11" spans="1:13" ht="33" customHeight="1">
      <c r="A11" s="456" t="s">
        <v>154</v>
      </c>
      <c r="B11" s="457"/>
      <c r="C11" s="457"/>
      <c r="D11" s="457"/>
      <c r="E11" s="457"/>
      <c r="F11" s="458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345</v>
      </c>
      <c r="C12" s="453" t="s">
        <v>346</v>
      </c>
      <c r="D12" s="454"/>
      <c r="E12" s="454"/>
      <c r="F12" s="455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347</v>
      </c>
      <c r="C13" s="453" t="s">
        <v>348</v>
      </c>
      <c r="D13" s="454"/>
      <c r="E13" s="454"/>
      <c r="F13" s="455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51"/>
      <c r="D14" s="451"/>
      <c r="E14" s="451"/>
      <c r="F14" s="451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3"/>
      <c r="D15" s="454"/>
      <c r="E15" s="454"/>
      <c r="F15" s="455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50"/>
      <c r="D26" s="259"/>
      <c r="E26" s="259"/>
      <c r="F26" s="259"/>
    </row>
    <row r="27" spans="1:6" ht="15.75">
      <c r="A27" s="4"/>
      <c r="B27" s="258"/>
      <c r="C27" s="450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4">
      <selection activeCell="F7" sqref="F7:G7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679</v>
      </c>
    </row>
    <row r="2" ht="15" hidden="1">
      <c r="F2" s="231" t="s">
        <v>380</v>
      </c>
    </row>
    <row r="3" ht="15" hidden="1">
      <c r="F3" s="418" t="s">
        <v>684</v>
      </c>
    </row>
    <row r="4" ht="15">
      <c r="F4" s="418"/>
    </row>
    <row r="5" ht="15">
      <c r="F5" s="231" t="s">
        <v>761</v>
      </c>
    </row>
    <row r="6" ht="15">
      <c r="F6" s="231" t="s">
        <v>762</v>
      </c>
    </row>
    <row r="7" spans="6:7" ht="13.5">
      <c r="F7" s="440" t="s">
        <v>767</v>
      </c>
      <c r="G7" s="442"/>
    </row>
    <row r="8" ht="15">
      <c r="F8" s="418"/>
    </row>
    <row r="9" spans="1:6" s="4" customFormat="1" ht="15.75">
      <c r="A9" s="8"/>
      <c r="B9" s="8"/>
      <c r="C9" s="217"/>
      <c r="D9" s="217"/>
      <c r="E9" s="265"/>
      <c r="F9" s="231" t="s">
        <v>720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763</v>
      </c>
    </row>
    <row r="12" spans="1:5" s="4" customFormat="1" ht="15.75">
      <c r="A12" s="8"/>
      <c r="B12" s="8"/>
      <c r="C12" s="217"/>
      <c r="D12" s="217"/>
      <c r="E12" s="265"/>
    </row>
    <row r="13" spans="1:6" s="4" customFormat="1" ht="16.5" customHeight="1">
      <c r="A13" s="459" t="s">
        <v>698</v>
      </c>
      <c r="B13" s="459"/>
      <c r="C13" s="459"/>
      <c r="D13" s="459"/>
      <c r="E13" s="459"/>
      <c r="F13" s="459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31"/>
      <c r="B15" s="431"/>
      <c r="C15" s="431"/>
      <c r="D15" s="431"/>
      <c r="E15" s="431"/>
      <c r="F15" s="266" t="s">
        <v>414</v>
      </c>
      <c r="G15" s="132" t="s">
        <v>225</v>
      </c>
    </row>
    <row r="16" spans="1:7" s="267" customFormat="1" ht="12.75">
      <c r="A16" s="461">
        <v>1</v>
      </c>
      <c r="B16" s="461"/>
      <c r="C16" s="461"/>
      <c r="D16" s="461"/>
      <c r="E16" s="461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415</v>
      </c>
      <c r="G17" s="362">
        <f>G18+G24+G34+G38+G46+G53+G58+G68+G79</f>
        <v>18750.440000000002</v>
      </c>
    </row>
    <row r="18" spans="1:7" s="20" customFormat="1" ht="12.75">
      <c r="A18" s="18" t="s">
        <v>416</v>
      </c>
      <c r="B18" s="18" t="s">
        <v>418</v>
      </c>
      <c r="C18" s="18" t="s">
        <v>419</v>
      </c>
      <c r="D18" s="18" t="s">
        <v>420</v>
      </c>
      <c r="E18" s="18" t="s">
        <v>421</v>
      </c>
      <c r="F18" s="268" t="s">
        <v>422</v>
      </c>
      <c r="G18" s="362">
        <f>G19</f>
        <v>7801</v>
      </c>
    </row>
    <row r="19" spans="1:7" s="20" customFormat="1" ht="12.75">
      <c r="A19" s="16" t="s">
        <v>416</v>
      </c>
      <c r="B19" s="16" t="s">
        <v>423</v>
      </c>
      <c r="C19" s="16" t="s">
        <v>358</v>
      </c>
      <c r="D19" s="16" t="s">
        <v>420</v>
      </c>
      <c r="E19" s="16" t="s">
        <v>424</v>
      </c>
      <c r="F19" s="270" t="s">
        <v>425</v>
      </c>
      <c r="G19" s="363">
        <f>G20+G22+G21+G23</f>
        <v>7801</v>
      </c>
    </row>
    <row r="20" spans="1:7" s="272" customFormat="1" ht="54" customHeight="1">
      <c r="A20" s="17" t="s">
        <v>416</v>
      </c>
      <c r="B20" s="17" t="s">
        <v>426</v>
      </c>
      <c r="C20" s="17" t="s">
        <v>358</v>
      </c>
      <c r="D20" s="17" t="s">
        <v>420</v>
      </c>
      <c r="E20" s="17" t="s">
        <v>424</v>
      </c>
      <c r="F20" s="59" t="s">
        <v>427</v>
      </c>
      <c r="G20" s="364">
        <v>7620</v>
      </c>
    </row>
    <row r="21" spans="1:7" ht="80.25" customHeight="1">
      <c r="A21" s="17" t="s">
        <v>416</v>
      </c>
      <c r="B21" s="17" t="s">
        <v>428</v>
      </c>
      <c r="C21" s="17" t="s">
        <v>358</v>
      </c>
      <c r="D21" s="17" t="s">
        <v>420</v>
      </c>
      <c r="E21" s="17" t="s">
        <v>424</v>
      </c>
      <c r="F21" s="273" t="s">
        <v>429</v>
      </c>
      <c r="G21" s="364">
        <v>80</v>
      </c>
    </row>
    <row r="22" spans="1:7" ht="39.75" customHeight="1">
      <c r="A22" s="17" t="s">
        <v>416</v>
      </c>
      <c r="B22" s="17" t="s">
        <v>430</v>
      </c>
      <c r="C22" s="17" t="s">
        <v>358</v>
      </c>
      <c r="D22" s="17" t="s">
        <v>420</v>
      </c>
      <c r="E22" s="17" t="s">
        <v>424</v>
      </c>
      <c r="F22" s="274" t="s">
        <v>431</v>
      </c>
      <c r="G22" s="364">
        <v>100</v>
      </c>
    </row>
    <row r="23" spans="1:7" ht="69" customHeight="1">
      <c r="A23" s="17" t="s">
        <v>416</v>
      </c>
      <c r="B23" s="17" t="s">
        <v>3</v>
      </c>
      <c r="C23" s="17" t="s">
        <v>358</v>
      </c>
      <c r="D23" s="17" t="s">
        <v>420</v>
      </c>
      <c r="E23" s="17" t="s">
        <v>424</v>
      </c>
      <c r="F23" s="274" t="s">
        <v>707</v>
      </c>
      <c r="G23" s="271">
        <v>1</v>
      </c>
    </row>
    <row r="24" spans="1:7" s="275" customFormat="1" ht="27.75" customHeight="1">
      <c r="A24" s="18" t="s">
        <v>4</v>
      </c>
      <c r="B24" s="18" t="s">
        <v>418</v>
      </c>
      <c r="C24" s="18" t="s">
        <v>419</v>
      </c>
      <c r="D24" s="18" t="s">
        <v>420</v>
      </c>
      <c r="E24" s="18" t="s">
        <v>421</v>
      </c>
      <c r="F24" s="196" t="s">
        <v>5</v>
      </c>
      <c r="G24" s="362">
        <f>G25</f>
        <v>3647.44</v>
      </c>
    </row>
    <row r="25" spans="1:7" ht="27" customHeight="1">
      <c r="A25" s="16" t="s">
        <v>4</v>
      </c>
      <c r="B25" s="16" t="s">
        <v>423</v>
      </c>
      <c r="C25" s="16" t="s">
        <v>358</v>
      </c>
      <c r="D25" s="16" t="s">
        <v>420</v>
      </c>
      <c r="E25" s="16" t="s">
        <v>424</v>
      </c>
      <c r="F25" s="276" t="s">
        <v>6</v>
      </c>
      <c r="G25" s="363">
        <f>G26+G27+G28+G29+G30+G31+G32+G33</f>
        <v>3647.44</v>
      </c>
    </row>
    <row r="26" spans="1:7" ht="76.5">
      <c r="A26" s="277" t="s">
        <v>4</v>
      </c>
      <c r="B26" s="277" t="s">
        <v>656</v>
      </c>
      <c r="C26" s="40" t="s">
        <v>358</v>
      </c>
      <c r="D26" s="40" t="s">
        <v>420</v>
      </c>
      <c r="E26" s="40" t="s">
        <v>424</v>
      </c>
      <c r="F26" s="416" t="s">
        <v>657</v>
      </c>
      <c r="G26" s="364">
        <v>1215.12</v>
      </c>
    </row>
    <row r="27" spans="1:7" ht="89.25">
      <c r="A27" s="277" t="s">
        <v>4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16" t="s">
        <v>659</v>
      </c>
      <c r="G27" s="364">
        <v>434</v>
      </c>
    </row>
    <row r="28" spans="1:7" ht="63.75">
      <c r="A28" s="277" t="s">
        <v>4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16" t="s">
        <v>219</v>
      </c>
      <c r="G28" s="364">
        <v>6.73</v>
      </c>
    </row>
    <row r="29" spans="1:7" ht="102">
      <c r="A29" s="277" t="s">
        <v>4</v>
      </c>
      <c r="B29" s="277" t="s">
        <v>661</v>
      </c>
      <c r="C29" s="40" t="s">
        <v>358</v>
      </c>
      <c r="D29" s="40" t="s">
        <v>420</v>
      </c>
      <c r="E29" s="40" t="s">
        <v>424</v>
      </c>
      <c r="F29" s="417" t="s">
        <v>662</v>
      </c>
      <c r="G29" s="364">
        <v>2.4</v>
      </c>
    </row>
    <row r="30" spans="1:7" ht="76.5">
      <c r="A30" s="277" t="s">
        <v>4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7" t="s">
        <v>665</v>
      </c>
      <c r="G30" s="364">
        <v>1618.06</v>
      </c>
    </row>
    <row r="31" spans="1:7" ht="89.25">
      <c r="A31" s="277" t="s">
        <v>4</v>
      </c>
      <c r="B31" s="277" t="s">
        <v>664</v>
      </c>
      <c r="C31" s="40" t="s">
        <v>358</v>
      </c>
      <c r="D31" s="40" t="s">
        <v>420</v>
      </c>
      <c r="E31" s="40" t="s">
        <v>424</v>
      </c>
      <c r="F31" s="416" t="s">
        <v>666</v>
      </c>
      <c r="G31" s="364">
        <v>577.92</v>
      </c>
    </row>
    <row r="32" spans="1:7" ht="76.5">
      <c r="A32" s="40" t="s">
        <v>4</v>
      </c>
      <c r="B32" s="277" t="s">
        <v>667</v>
      </c>
      <c r="C32" s="40" t="s">
        <v>358</v>
      </c>
      <c r="D32" s="40" t="s">
        <v>420</v>
      </c>
      <c r="E32" s="40" t="s">
        <v>424</v>
      </c>
      <c r="F32" s="416" t="s">
        <v>668</v>
      </c>
      <c r="G32" s="364">
        <v>-152.37</v>
      </c>
    </row>
    <row r="33" spans="1:7" ht="89.25">
      <c r="A33" s="40" t="s">
        <v>4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15" t="s">
        <v>670</v>
      </c>
      <c r="G33" s="364">
        <v>-54.42</v>
      </c>
    </row>
    <row r="34" spans="1:7" ht="12.75" customHeight="1">
      <c r="A34" s="18" t="s">
        <v>432</v>
      </c>
      <c r="B34" s="18" t="s">
        <v>418</v>
      </c>
      <c r="C34" s="18" t="s">
        <v>419</v>
      </c>
      <c r="D34" s="18" t="s">
        <v>420</v>
      </c>
      <c r="E34" s="18" t="s">
        <v>421</v>
      </c>
      <c r="F34" s="278" t="s">
        <v>433</v>
      </c>
      <c r="G34" s="269">
        <f>G35</f>
        <v>5</v>
      </c>
    </row>
    <row r="35" spans="1:7" s="279" customFormat="1" ht="13.5" customHeight="1">
      <c r="A35" s="16" t="s">
        <v>432</v>
      </c>
      <c r="B35" s="16" t="s">
        <v>434</v>
      </c>
      <c r="C35" s="16" t="s">
        <v>358</v>
      </c>
      <c r="D35" s="16" t="s">
        <v>420</v>
      </c>
      <c r="E35" s="16" t="s">
        <v>424</v>
      </c>
      <c r="F35" s="276" t="s">
        <v>435</v>
      </c>
      <c r="G35" s="30">
        <f>G36+G37</f>
        <v>5</v>
      </c>
    </row>
    <row r="36" spans="1:7" s="279" customFormat="1" ht="13.5">
      <c r="A36" s="17" t="s">
        <v>432</v>
      </c>
      <c r="B36" s="17" t="s">
        <v>436</v>
      </c>
      <c r="C36" s="17" t="s">
        <v>358</v>
      </c>
      <c r="D36" s="17" t="s">
        <v>420</v>
      </c>
      <c r="E36" s="17" t="s">
        <v>424</v>
      </c>
      <c r="F36" s="274" t="s">
        <v>435</v>
      </c>
      <c r="G36" s="271">
        <v>5</v>
      </c>
    </row>
    <row r="37" spans="1:7" s="280" customFormat="1" ht="24" customHeight="1" hidden="1">
      <c r="A37" s="17" t="s">
        <v>432</v>
      </c>
      <c r="B37" s="17" t="s">
        <v>437</v>
      </c>
      <c r="C37" s="17" t="s">
        <v>358</v>
      </c>
      <c r="D37" s="17" t="s">
        <v>420</v>
      </c>
      <c r="E37" s="17" t="s">
        <v>424</v>
      </c>
      <c r="F37" s="274" t="s">
        <v>438</v>
      </c>
      <c r="G37" s="271"/>
    </row>
    <row r="38" spans="1:7" ht="15" customHeight="1">
      <c r="A38" s="18" t="s">
        <v>439</v>
      </c>
      <c r="B38" s="18" t="s">
        <v>418</v>
      </c>
      <c r="C38" s="18" t="s">
        <v>419</v>
      </c>
      <c r="D38" s="18" t="s">
        <v>420</v>
      </c>
      <c r="E38" s="18" t="s">
        <v>421</v>
      </c>
      <c r="F38" s="268" t="s">
        <v>442</v>
      </c>
      <c r="G38" s="269">
        <f>G39+G40</f>
        <v>4682</v>
      </c>
    </row>
    <row r="39" spans="1:7" ht="38.25" customHeight="1">
      <c r="A39" s="17" t="s">
        <v>439</v>
      </c>
      <c r="B39" s="17" t="s">
        <v>443</v>
      </c>
      <c r="C39" s="17" t="s">
        <v>369</v>
      </c>
      <c r="D39" s="17" t="s">
        <v>420</v>
      </c>
      <c r="E39" s="17" t="s">
        <v>424</v>
      </c>
      <c r="F39" s="281" t="s">
        <v>503</v>
      </c>
      <c r="G39" s="271">
        <v>1460</v>
      </c>
    </row>
    <row r="40" spans="1:7" s="20" customFormat="1" ht="12.75">
      <c r="A40" s="16" t="s">
        <v>439</v>
      </c>
      <c r="B40" s="16" t="s">
        <v>444</v>
      </c>
      <c r="C40" s="16" t="s">
        <v>419</v>
      </c>
      <c r="D40" s="16" t="s">
        <v>420</v>
      </c>
      <c r="E40" s="16" t="s">
        <v>424</v>
      </c>
      <c r="F40" s="282" t="s">
        <v>445</v>
      </c>
      <c r="G40" s="30">
        <f>G41+G42</f>
        <v>3222</v>
      </c>
    </row>
    <row r="41" spans="1:7" s="20" customFormat="1" ht="27" customHeight="1">
      <c r="A41" s="17" t="s">
        <v>439</v>
      </c>
      <c r="B41" s="17" t="s">
        <v>316</v>
      </c>
      <c r="C41" s="17" t="s">
        <v>369</v>
      </c>
      <c r="D41" s="17" t="s">
        <v>420</v>
      </c>
      <c r="E41" s="17" t="s">
        <v>424</v>
      </c>
      <c r="F41" s="273" t="s">
        <v>317</v>
      </c>
      <c r="G41" s="271">
        <v>412</v>
      </c>
    </row>
    <row r="42" spans="1:7" ht="31.5" customHeight="1">
      <c r="A42" s="17" t="s">
        <v>439</v>
      </c>
      <c r="B42" s="17" t="s">
        <v>318</v>
      </c>
      <c r="C42" s="17" t="s">
        <v>369</v>
      </c>
      <c r="D42" s="17" t="s">
        <v>420</v>
      </c>
      <c r="E42" s="17" t="s">
        <v>424</v>
      </c>
      <c r="F42" s="273" t="s">
        <v>319</v>
      </c>
      <c r="G42" s="271">
        <v>2810</v>
      </c>
    </row>
    <row r="43" spans="1:7" s="275" customFormat="1" ht="25.5" hidden="1">
      <c r="A43" s="18" t="s">
        <v>447</v>
      </c>
      <c r="B43" s="18" t="s">
        <v>418</v>
      </c>
      <c r="C43" s="18" t="s">
        <v>419</v>
      </c>
      <c r="D43" s="18" t="s">
        <v>420</v>
      </c>
      <c r="E43" s="18" t="s">
        <v>419</v>
      </c>
      <c r="F43" s="190" t="s">
        <v>448</v>
      </c>
      <c r="G43" s="269"/>
    </row>
    <row r="44" spans="1:7" ht="12.75" hidden="1">
      <c r="A44" s="17" t="s">
        <v>447</v>
      </c>
      <c r="B44" s="17" t="s">
        <v>449</v>
      </c>
      <c r="C44" s="17" t="s">
        <v>419</v>
      </c>
      <c r="D44" s="17" t="s">
        <v>420</v>
      </c>
      <c r="E44" s="17" t="s">
        <v>424</v>
      </c>
      <c r="F44" s="281" t="s">
        <v>450</v>
      </c>
      <c r="G44" s="271"/>
    </row>
    <row r="45" spans="1:7" ht="12.75" hidden="1">
      <c r="A45" s="17" t="s">
        <v>447</v>
      </c>
      <c r="B45" s="17" t="s">
        <v>451</v>
      </c>
      <c r="C45" s="17" t="s">
        <v>419</v>
      </c>
      <c r="D45" s="17" t="s">
        <v>420</v>
      </c>
      <c r="E45" s="17" t="s">
        <v>424</v>
      </c>
      <c r="F45" s="281" t="s">
        <v>456</v>
      </c>
      <c r="G45" s="271"/>
    </row>
    <row r="46" spans="1:7" s="275" customFormat="1" ht="30" customHeight="1">
      <c r="A46" s="18" t="s">
        <v>396</v>
      </c>
      <c r="B46" s="18" t="s">
        <v>418</v>
      </c>
      <c r="C46" s="18" t="s">
        <v>419</v>
      </c>
      <c r="D46" s="18" t="s">
        <v>420</v>
      </c>
      <c r="E46" s="18" t="s">
        <v>421</v>
      </c>
      <c r="F46" s="283" t="s">
        <v>458</v>
      </c>
      <c r="G46" s="269">
        <f>G47+G52</f>
        <v>2050</v>
      </c>
    </row>
    <row r="47" spans="1:7" s="20" customFormat="1" ht="64.5" customHeight="1">
      <c r="A47" s="16" t="s">
        <v>396</v>
      </c>
      <c r="B47" s="16" t="s">
        <v>459</v>
      </c>
      <c r="C47" s="16" t="s">
        <v>419</v>
      </c>
      <c r="D47" s="16" t="s">
        <v>420</v>
      </c>
      <c r="E47" s="16" t="s">
        <v>460</v>
      </c>
      <c r="F47" s="282" t="s">
        <v>468</v>
      </c>
      <c r="G47" s="30">
        <f>G48+G49</f>
        <v>2050</v>
      </c>
    </row>
    <row r="48" spans="1:7" ht="63.75" customHeight="1">
      <c r="A48" s="17" t="s">
        <v>396</v>
      </c>
      <c r="B48" s="17" t="s">
        <v>469</v>
      </c>
      <c r="C48" s="17" t="s">
        <v>369</v>
      </c>
      <c r="D48" s="17" t="s">
        <v>420</v>
      </c>
      <c r="E48" s="17" t="s">
        <v>460</v>
      </c>
      <c r="F48" s="284" t="s">
        <v>298</v>
      </c>
      <c r="G48" s="271">
        <v>1850</v>
      </c>
    </row>
    <row r="49" spans="1:7" ht="56.25" customHeight="1">
      <c r="A49" s="17" t="s">
        <v>396</v>
      </c>
      <c r="B49" s="17" t="s">
        <v>470</v>
      </c>
      <c r="C49" s="17" t="s">
        <v>369</v>
      </c>
      <c r="D49" s="17" t="s">
        <v>420</v>
      </c>
      <c r="E49" s="17" t="s">
        <v>460</v>
      </c>
      <c r="F49" s="285" t="s">
        <v>300</v>
      </c>
      <c r="G49" s="271">
        <v>200</v>
      </c>
    </row>
    <row r="50" spans="1:7" ht="27.75" customHeight="1" hidden="1">
      <c r="A50" s="17" t="s">
        <v>396</v>
      </c>
      <c r="B50" s="17" t="s">
        <v>301</v>
      </c>
      <c r="C50" s="17" t="s">
        <v>369</v>
      </c>
      <c r="D50" s="17" t="s">
        <v>420</v>
      </c>
      <c r="E50" s="17" t="s">
        <v>460</v>
      </c>
      <c r="F50" s="285" t="s">
        <v>29</v>
      </c>
      <c r="G50" s="271">
        <v>0</v>
      </c>
    </row>
    <row r="51" spans="1:7" ht="28.5" customHeight="1" hidden="1">
      <c r="A51" s="17" t="s">
        <v>396</v>
      </c>
      <c r="B51" s="17" t="s">
        <v>302</v>
      </c>
      <c r="C51" s="17" t="s">
        <v>369</v>
      </c>
      <c r="D51" s="17" t="s">
        <v>420</v>
      </c>
      <c r="E51" s="17" t="s">
        <v>460</v>
      </c>
      <c r="F51" s="285" t="s">
        <v>31</v>
      </c>
      <c r="G51" s="271">
        <v>0</v>
      </c>
    </row>
    <row r="52" spans="1:7" s="20" customFormat="1" ht="54" customHeight="1" hidden="1">
      <c r="A52" s="16" t="s">
        <v>396</v>
      </c>
      <c r="B52" s="16" t="s">
        <v>471</v>
      </c>
      <c r="C52" s="16" t="s">
        <v>369</v>
      </c>
      <c r="D52" s="16" t="s">
        <v>420</v>
      </c>
      <c r="E52" s="16" t="s">
        <v>460</v>
      </c>
      <c r="F52" s="19" t="s">
        <v>34</v>
      </c>
      <c r="G52" s="30">
        <v>0</v>
      </c>
    </row>
    <row r="53" spans="1:7" s="275" customFormat="1" ht="27" customHeight="1">
      <c r="A53" s="18" t="s">
        <v>472</v>
      </c>
      <c r="B53" s="18" t="s">
        <v>418</v>
      </c>
      <c r="C53" s="18" t="s">
        <v>419</v>
      </c>
      <c r="D53" s="18" t="s">
        <v>420</v>
      </c>
      <c r="E53" s="18" t="s">
        <v>421</v>
      </c>
      <c r="F53" s="196" t="s">
        <v>473</v>
      </c>
      <c r="G53" s="269">
        <f>G54</f>
        <v>110</v>
      </c>
    </row>
    <row r="54" spans="1:7" s="20" customFormat="1" ht="12.75">
      <c r="A54" s="16" t="s">
        <v>472</v>
      </c>
      <c r="B54" s="16" t="s">
        <v>474</v>
      </c>
      <c r="C54" s="16" t="s">
        <v>419</v>
      </c>
      <c r="D54" s="16" t="s">
        <v>420</v>
      </c>
      <c r="E54" s="16" t="s">
        <v>475</v>
      </c>
      <c r="F54" s="276" t="s">
        <v>476</v>
      </c>
      <c r="G54" s="30">
        <f>G55</f>
        <v>110</v>
      </c>
    </row>
    <row r="55" spans="1:7" ht="12.75">
      <c r="A55" s="17" t="s">
        <v>472</v>
      </c>
      <c r="B55" s="17" t="s">
        <v>477</v>
      </c>
      <c r="C55" s="17" t="s">
        <v>419</v>
      </c>
      <c r="D55" s="17" t="s">
        <v>420</v>
      </c>
      <c r="E55" s="17" t="s">
        <v>475</v>
      </c>
      <c r="F55" s="71" t="s">
        <v>478</v>
      </c>
      <c r="G55" s="271">
        <f>G56</f>
        <v>110</v>
      </c>
    </row>
    <row r="56" spans="1:7" ht="27" customHeight="1">
      <c r="A56" s="17" t="s">
        <v>472</v>
      </c>
      <c r="B56" s="17" t="s">
        <v>479</v>
      </c>
      <c r="C56" s="17" t="s">
        <v>369</v>
      </c>
      <c r="D56" s="17" t="s">
        <v>420</v>
      </c>
      <c r="E56" s="17" t="s">
        <v>475</v>
      </c>
      <c r="F56" s="71" t="s">
        <v>303</v>
      </c>
      <c r="G56" s="271">
        <v>110</v>
      </c>
    </row>
    <row r="57" spans="1:7" ht="18" customHeight="1" hidden="1">
      <c r="A57" s="17" t="s">
        <v>472</v>
      </c>
      <c r="B57" s="17" t="s">
        <v>304</v>
      </c>
      <c r="C57" s="17" t="s">
        <v>369</v>
      </c>
      <c r="D57" s="17" t="s">
        <v>420</v>
      </c>
      <c r="E57" s="17" t="s">
        <v>475</v>
      </c>
      <c r="F57" s="71" t="s">
        <v>38</v>
      </c>
      <c r="G57" s="271">
        <v>0</v>
      </c>
    </row>
    <row r="58" spans="1:7" ht="26.25" customHeight="1">
      <c r="A58" s="18" t="s">
        <v>480</v>
      </c>
      <c r="B58" s="18" t="s">
        <v>418</v>
      </c>
      <c r="C58" s="18" t="s">
        <v>419</v>
      </c>
      <c r="D58" s="18" t="s">
        <v>420</v>
      </c>
      <c r="E58" s="18" t="s">
        <v>421</v>
      </c>
      <c r="F58" s="286" t="s">
        <v>481</v>
      </c>
      <c r="G58" s="269">
        <f>G67+G60</f>
        <v>235</v>
      </c>
    </row>
    <row r="59" spans="1:7" ht="27.75" customHeight="1" hidden="1">
      <c r="A59" s="17" t="s">
        <v>480</v>
      </c>
      <c r="B59" s="17" t="s">
        <v>487</v>
      </c>
      <c r="C59" s="17" t="s">
        <v>369</v>
      </c>
      <c r="D59" s="17" t="s">
        <v>420</v>
      </c>
      <c r="E59" s="17" t="s">
        <v>8</v>
      </c>
      <c r="F59" s="243" t="s">
        <v>40</v>
      </c>
      <c r="G59" s="271">
        <v>0</v>
      </c>
    </row>
    <row r="60" spans="1:7" ht="63" customHeight="1" hidden="1">
      <c r="A60" s="17" t="s">
        <v>480</v>
      </c>
      <c r="B60" s="17" t="s">
        <v>7</v>
      </c>
      <c r="C60" s="17" t="s">
        <v>369</v>
      </c>
      <c r="D60" s="17" t="s">
        <v>420</v>
      </c>
      <c r="E60" s="17" t="s">
        <v>8</v>
      </c>
      <c r="F60" s="284" t="s">
        <v>305</v>
      </c>
      <c r="G60" s="271">
        <v>0</v>
      </c>
    </row>
    <row r="61" spans="1:7" ht="69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8</v>
      </c>
      <c r="F61" s="243" t="s">
        <v>47</v>
      </c>
      <c r="G61" s="271">
        <v>0</v>
      </c>
    </row>
    <row r="62" spans="1:7" ht="69" customHeight="1" hidden="1">
      <c r="A62" s="17" t="s">
        <v>480</v>
      </c>
      <c r="B62" s="17" t="s">
        <v>7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271">
        <v>0</v>
      </c>
    </row>
    <row r="63" spans="1:7" ht="70.5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271">
        <v>0</v>
      </c>
    </row>
    <row r="64" spans="1:7" ht="42.7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8</v>
      </c>
      <c r="F64" s="243" t="s">
        <v>51</v>
      </c>
      <c r="G64" s="271">
        <v>0</v>
      </c>
    </row>
    <row r="65" spans="1:7" ht="40.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307</v>
      </c>
      <c r="F65" s="243" t="s">
        <v>53</v>
      </c>
      <c r="G65" s="271">
        <v>0</v>
      </c>
    </row>
    <row r="66" spans="1:7" ht="26.25" customHeight="1" hidden="1">
      <c r="A66" s="17" t="s">
        <v>480</v>
      </c>
      <c r="B66" s="17" t="s">
        <v>451</v>
      </c>
      <c r="C66" s="17" t="s">
        <v>369</v>
      </c>
      <c r="D66" s="17" t="s">
        <v>420</v>
      </c>
      <c r="E66" s="17" t="s">
        <v>309</v>
      </c>
      <c r="F66" s="243" t="s">
        <v>55</v>
      </c>
      <c r="G66" s="271">
        <v>0</v>
      </c>
    </row>
    <row r="67" spans="1:7" ht="41.25" customHeight="1">
      <c r="A67" s="17" t="s">
        <v>480</v>
      </c>
      <c r="B67" s="17" t="s">
        <v>446</v>
      </c>
      <c r="C67" s="17" t="s">
        <v>369</v>
      </c>
      <c r="D67" s="17" t="s">
        <v>420</v>
      </c>
      <c r="E67" s="17" t="s">
        <v>482</v>
      </c>
      <c r="F67" s="284" t="s">
        <v>310</v>
      </c>
      <c r="G67" s="271">
        <v>235</v>
      </c>
    </row>
    <row r="68" spans="1:7" s="275" customFormat="1" ht="16.5" customHeight="1">
      <c r="A68" s="18" t="s">
        <v>9</v>
      </c>
      <c r="B68" s="18" t="s">
        <v>418</v>
      </c>
      <c r="C68" s="18" t="s">
        <v>419</v>
      </c>
      <c r="D68" s="18" t="s">
        <v>420</v>
      </c>
      <c r="E68" s="18" t="s">
        <v>421</v>
      </c>
      <c r="F68" s="286" t="s">
        <v>10</v>
      </c>
      <c r="G68" s="269">
        <f>G77</f>
        <v>220</v>
      </c>
    </row>
    <row r="69" spans="1:7" s="275" customFormat="1" ht="42.75" customHeight="1" hidden="1">
      <c r="A69" s="17" t="s">
        <v>9</v>
      </c>
      <c r="B69" s="17" t="s">
        <v>311</v>
      </c>
      <c r="C69" s="17" t="s">
        <v>369</v>
      </c>
      <c r="D69" s="17" t="s">
        <v>420</v>
      </c>
      <c r="E69" s="17" t="s">
        <v>11</v>
      </c>
      <c r="F69" s="243" t="s">
        <v>85</v>
      </c>
      <c r="G69" s="271"/>
    </row>
    <row r="70" spans="1:7" s="275" customFormat="1" ht="55.5" customHeight="1" hidden="1">
      <c r="A70" s="17" t="s">
        <v>9</v>
      </c>
      <c r="B70" s="17" t="s">
        <v>312</v>
      </c>
      <c r="C70" s="17" t="s">
        <v>369</v>
      </c>
      <c r="D70" s="17" t="s">
        <v>420</v>
      </c>
      <c r="E70" s="17" t="s">
        <v>11</v>
      </c>
      <c r="F70" s="243" t="s">
        <v>89</v>
      </c>
      <c r="G70" s="271"/>
    </row>
    <row r="71" spans="1:7" s="275" customFormat="1" ht="41.25" customHeight="1" hidden="1">
      <c r="A71" s="17" t="s">
        <v>9</v>
      </c>
      <c r="B71" s="17" t="s">
        <v>313</v>
      </c>
      <c r="C71" s="17" t="s">
        <v>369</v>
      </c>
      <c r="D71" s="17" t="s">
        <v>420</v>
      </c>
      <c r="E71" s="17" t="s">
        <v>11</v>
      </c>
      <c r="F71" s="243" t="s">
        <v>91</v>
      </c>
      <c r="G71" s="271"/>
    </row>
    <row r="72" spans="1:7" s="275" customFormat="1" ht="43.5" customHeight="1" hidden="1">
      <c r="A72" s="17" t="s">
        <v>9</v>
      </c>
      <c r="B72" s="17" t="s">
        <v>314</v>
      </c>
      <c r="C72" s="17" t="s">
        <v>369</v>
      </c>
      <c r="D72" s="17" t="s">
        <v>420</v>
      </c>
      <c r="E72" s="17" t="s">
        <v>11</v>
      </c>
      <c r="F72" s="243" t="s">
        <v>93</v>
      </c>
      <c r="G72" s="271"/>
    </row>
    <row r="73" spans="1:7" s="275" customFormat="1" ht="55.5" customHeight="1" hidden="1">
      <c r="A73" s="17" t="s">
        <v>9</v>
      </c>
      <c r="B73" s="17" t="s">
        <v>315</v>
      </c>
      <c r="C73" s="17" t="s">
        <v>369</v>
      </c>
      <c r="D73" s="17" t="s">
        <v>420</v>
      </c>
      <c r="E73" s="17" t="s">
        <v>11</v>
      </c>
      <c r="F73" s="243" t="s">
        <v>320</v>
      </c>
      <c r="G73" s="271"/>
    </row>
    <row r="74" spans="1:7" s="275" customFormat="1" ht="54" customHeight="1" hidden="1">
      <c r="A74" s="17" t="s">
        <v>9</v>
      </c>
      <c r="B74" s="17" t="s">
        <v>321</v>
      </c>
      <c r="C74" s="17" t="s">
        <v>369</v>
      </c>
      <c r="D74" s="17" t="s">
        <v>420</v>
      </c>
      <c r="E74" s="17" t="s">
        <v>11</v>
      </c>
      <c r="F74" s="243" t="s">
        <v>94</v>
      </c>
      <c r="G74" s="271"/>
    </row>
    <row r="75" spans="1:7" s="275" customFormat="1" ht="69" customHeight="1" hidden="1">
      <c r="A75" s="17" t="s">
        <v>9</v>
      </c>
      <c r="B75" s="17" t="s">
        <v>322</v>
      </c>
      <c r="C75" s="17" t="s">
        <v>369</v>
      </c>
      <c r="D75" s="17" t="s">
        <v>420</v>
      </c>
      <c r="E75" s="17" t="s">
        <v>11</v>
      </c>
      <c r="F75" s="243" t="s">
        <v>96</v>
      </c>
      <c r="G75" s="271"/>
    </row>
    <row r="76" spans="1:7" s="275" customFormat="1" ht="68.25" customHeight="1" hidden="1">
      <c r="A76" s="17" t="s">
        <v>9</v>
      </c>
      <c r="B76" s="17" t="s">
        <v>323</v>
      </c>
      <c r="C76" s="17" t="s">
        <v>359</v>
      </c>
      <c r="D76" s="17" t="s">
        <v>420</v>
      </c>
      <c r="E76" s="17" t="s">
        <v>11</v>
      </c>
      <c r="F76" s="243" t="s">
        <v>96</v>
      </c>
      <c r="G76" s="271"/>
    </row>
    <row r="77" spans="1:7" ht="25.5" customHeight="1">
      <c r="A77" s="16" t="s">
        <v>9</v>
      </c>
      <c r="B77" s="16" t="s">
        <v>418</v>
      </c>
      <c r="C77" s="16" t="s">
        <v>419</v>
      </c>
      <c r="D77" s="16" t="s">
        <v>420</v>
      </c>
      <c r="E77" s="16" t="s">
        <v>421</v>
      </c>
      <c r="F77" s="19" t="s">
        <v>339</v>
      </c>
      <c r="G77" s="30">
        <f>G78+G83</f>
        <v>220</v>
      </c>
    </row>
    <row r="78" spans="1:7" ht="58.5" customHeight="1">
      <c r="A78" s="17" t="s">
        <v>9</v>
      </c>
      <c r="B78" s="17" t="s">
        <v>643</v>
      </c>
      <c r="C78" s="17" t="s">
        <v>369</v>
      </c>
      <c r="D78" s="17" t="s">
        <v>420</v>
      </c>
      <c r="E78" s="17" t="s">
        <v>11</v>
      </c>
      <c r="F78" s="415" t="s">
        <v>639</v>
      </c>
      <c r="G78" s="271">
        <v>200</v>
      </c>
    </row>
    <row r="79" spans="1:7" s="275" customFormat="1" ht="12.75" hidden="1">
      <c r="A79" s="18" t="s">
        <v>483</v>
      </c>
      <c r="B79" s="18" t="s">
        <v>418</v>
      </c>
      <c r="C79" s="18" t="s">
        <v>369</v>
      </c>
      <c r="D79" s="18" t="s">
        <v>420</v>
      </c>
      <c r="E79" s="18" t="s">
        <v>421</v>
      </c>
      <c r="F79" s="286" t="s">
        <v>484</v>
      </c>
      <c r="G79" s="269">
        <f>G80+G82</f>
        <v>0</v>
      </c>
    </row>
    <row r="80" spans="1:7" ht="12.75" hidden="1">
      <c r="A80" s="16" t="s">
        <v>483</v>
      </c>
      <c r="B80" s="16" t="s">
        <v>474</v>
      </c>
      <c r="C80" s="16" t="s">
        <v>369</v>
      </c>
      <c r="D80" s="16" t="s">
        <v>420</v>
      </c>
      <c r="E80" s="16" t="s">
        <v>485</v>
      </c>
      <c r="F80" s="19" t="s">
        <v>486</v>
      </c>
      <c r="G80" s="30">
        <f>G81</f>
        <v>0</v>
      </c>
    </row>
    <row r="81" spans="1:7" ht="24" customHeight="1" hidden="1">
      <c r="A81" s="17" t="s">
        <v>483</v>
      </c>
      <c r="B81" s="17" t="s">
        <v>487</v>
      </c>
      <c r="C81" s="17" t="s">
        <v>369</v>
      </c>
      <c r="D81" s="17" t="s">
        <v>420</v>
      </c>
      <c r="E81" s="17" t="s">
        <v>485</v>
      </c>
      <c r="F81" s="284" t="s">
        <v>99</v>
      </c>
      <c r="G81" s="271"/>
    </row>
    <row r="82" spans="1:7" ht="12.75" customHeight="1" hidden="1">
      <c r="A82" s="17" t="s">
        <v>483</v>
      </c>
      <c r="B82" s="17" t="s">
        <v>488</v>
      </c>
      <c r="C82" s="17" t="s">
        <v>369</v>
      </c>
      <c r="D82" s="17" t="s">
        <v>420</v>
      </c>
      <c r="E82" s="17" t="s">
        <v>485</v>
      </c>
      <c r="F82" s="284" t="s">
        <v>324</v>
      </c>
      <c r="G82" s="271"/>
    </row>
    <row r="83" spans="1:7" ht="54" customHeight="1">
      <c r="A83" s="17" t="s">
        <v>9</v>
      </c>
      <c r="B83" s="17" t="s">
        <v>724</v>
      </c>
      <c r="C83" s="17" t="s">
        <v>369</v>
      </c>
      <c r="D83" s="17" t="s">
        <v>420</v>
      </c>
      <c r="E83" s="17" t="s">
        <v>11</v>
      </c>
      <c r="F83" s="243" t="s">
        <v>725</v>
      </c>
      <c r="G83" s="271">
        <v>20</v>
      </c>
    </row>
    <row r="84" spans="1:7" s="275" customFormat="1" ht="14.25" customHeight="1">
      <c r="A84" s="462" t="s">
        <v>489</v>
      </c>
      <c r="B84" s="463"/>
      <c r="C84" s="463"/>
      <c r="D84" s="463"/>
      <c r="E84" s="463"/>
      <c r="F84" s="464"/>
      <c r="G84" s="368">
        <f>G18+G24+G34+G38+G46+G53+G58+G68+G79</f>
        <v>18750.440000000002</v>
      </c>
    </row>
    <row r="85" spans="1:7" s="275" customFormat="1" ht="12.75">
      <c r="A85" s="460" t="s">
        <v>490</v>
      </c>
      <c r="B85" s="460"/>
      <c r="C85" s="460"/>
      <c r="D85" s="460"/>
      <c r="E85" s="460"/>
      <c r="F85" s="460"/>
      <c r="G85" s="369">
        <f>G86+G105+G111+G124</f>
        <v>19660.3</v>
      </c>
    </row>
    <row r="86" spans="1:7" s="275" customFormat="1" ht="15.75" customHeight="1">
      <c r="A86" s="289" t="s">
        <v>491</v>
      </c>
      <c r="B86" s="289" t="s">
        <v>176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369">
        <f>G87+G88+G89+G90+G91</f>
        <v>15983.4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370">
        <v>9717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370">
        <v>5983.9</v>
      </c>
    </row>
    <row r="89" spans="1:7" ht="39" customHeight="1">
      <c r="A89" s="17" t="s">
        <v>491</v>
      </c>
      <c r="B89" s="17" t="s">
        <v>552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370">
        <v>0</v>
      </c>
    </row>
    <row r="90" spans="1:7" ht="25.5">
      <c r="A90" s="17" t="s">
        <v>491</v>
      </c>
      <c r="B90" s="17" t="s">
        <v>631</v>
      </c>
      <c r="C90" s="17" t="s">
        <v>369</v>
      </c>
      <c r="D90" s="17" t="s">
        <v>420</v>
      </c>
      <c r="E90" s="17" t="s">
        <v>602</v>
      </c>
      <c r="F90" s="243" t="s">
        <v>632</v>
      </c>
      <c r="G90" s="370">
        <v>156.1</v>
      </c>
    </row>
    <row r="91" spans="1:7" ht="12.75">
      <c r="A91" s="17" t="s">
        <v>491</v>
      </c>
      <c r="B91" s="17" t="s">
        <v>687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370">
        <v>126.4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36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37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37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37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37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37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37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37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37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37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37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372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12</v>
      </c>
      <c r="G104" s="372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373">
        <f>G106+G110+G109+G108+G107</f>
        <v>2729.7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372">
        <v>0</v>
      </c>
    </row>
    <row r="107" spans="1:7" s="275" customFormat="1" ht="40.5" customHeight="1">
      <c r="A107" s="333" t="s">
        <v>491</v>
      </c>
      <c r="B107" s="333" t="s">
        <v>753</v>
      </c>
      <c r="C107" s="333" t="s">
        <v>369</v>
      </c>
      <c r="D107" s="333" t="s">
        <v>420</v>
      </c>
      <c r="E107" s="333" t="s">
        <v>602</v>
      </c>
      <c r="F107" s="243" t="s">
        <v>754</v>
      </c>
      <c r="G107" s="372">
        <v>500</v>
      </c>
    </row>
    <row r="108" spans="1:7" s="275" customFormat="1" ht="24" customHeight="1">
      <c r="A108" s="333" t="s">
        <v>491</v>
      </c>
      <c r="B108" s="333" t="s">
        <v>721</v>
      </c>
      <c r="C108" s="333" t="s">
        <v>369</v>
      </c>
      <c r="D108" s="333" t="s">
        <v>420</v>
      </c>
      <c r="E108" s="333" t="s">
        <v>602</v>
      </c>
      <c r="F108" s="243" t="s">
        <v>722</v>
      </c>
      <c r="G108" s="372">
        <f>20.5-0.3</f>
        <v>20.2</v>
      </c>
    </row>
    <row r="109" spans="1:7" s="275" customFormat="1" ht="40.5" customHeight="1">
      <c r="A109" s="333" t="s">
        <v>491</v>
      </c>
      <c r="B109" s="333" t="s">
        <v>576</v>
      </c>
      <c r="C109" s="333" t="s">
        <v>369</v>
      </c>
      <c r="D109" s="333" t="s">
        <v>420</v>
      </c>
      <c r="E109" s="333" t="s">
        <v>602</v>
      </c>
      <c r="F109" s="243" t="s">
        <v>577</v>
      </c>
      <c r="G109" s="372">
        <v>2209.5</v>
      </c>
    </row>
    <row r="110" spans="1:7" s="275" customFormat="1" ht="24" customHeight="1">
      <c r="A110" s="333" t="s">
        <v>491</v>
      </c>
      <c r="B110" s="333" t="s">
        <v>566</v>
      </c>
      <c r="C110" s="333" t="s">
        <v>369</v>
      </c>
      <c r="D110" s="333" t="s">
        <v>420</v>
      </c>
      <c r="E110" s="333" t="s">
        <v>602</v>
      </c>
      <c r="F110" s="243" t="s">
        <v>148</v>
      </c>
      <c r="G110" s="372">
        <v>0</v>
      </c>
    </row>
    <row r="111" spans="1:7" s="275" customFormat="1" ht="18.75" customHeight="1">
      <c r="A111" s="18" t="s">
        <v>491</v>
      </c>
      <c r="B111" s="18" t="s">
        <v>177</v>
      </c>
      <c r="C111" s="18" t="s">
        <v>419</v>
      </c>
      <c r="D111" s="18" t="s">
        <v>420</v>
      </c>
      <c r="E111" s="18" t="s">
        <v>602</v>
      </c>
      <c r="F111" s="113" t="s">
        <v>505</v>
      </c>
      <c r="G111" s="369">
        <f>G112+G116+G117</f>
        <v>947.2</v>
      </c>
    </row>
    <row r="112" spans="1:7" s="20" customFormat="1" ht="30" customHeight="1">
      <c r="A112" s="16" t="s">
        <v>491</v>
      </c>
      <c r="B112" s="16" t="s">
        <v>467</v>
      </c>
      <c r="C112" s="16" t="s">
        <v>419</v>
      </c>
      <c r="D112" s="16" t="s">
        <v>420</v>
      </c>
      <c r="E112" s="16" t="s">
        <v>602</v>
      </c>
      <c r="F112" s="295" t="s">
        <v>506</v>
      </c>
      <c r="G112" s="374">
        <f>G113</f>
        <v>46.9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214</v>
      </c>
      <c r="G113" s="372">
        <f>G114+G115</f>
        <v>46.9</v>
      </c>
    </row>
    <row r="114" spans="1:7" ht="31.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496</v>
      </c>
      <c r="G114" s="372">
        <v>3.9</v>
      </c>
    </row>
    <row r="115" spans="1:7" ht="56.25" customHeight="1">
      <c r="A115" s="17" t="s">
        <v>491</v>
      </c>
      <c r="B115" s="17" t="s">
        <v>467</v>
      </c>
      <c r="C115" s="17" t="s">
        <v>369</v>
      </c>
      <c r="D115" s="17" t="s">
        <v>420</v>
      </c>
      <c r="E115" s="17" t="s">
        <v>602</v>
      </c>
      <c r="F115" s="296" t="s">
        <v>498</v>
      </c>
      <c r="G115" s="372">
        <v>43</v>
      </c>
    </row>
    <row r="116" spans="1:7" s="20" customFormat="1" ht="35.25" customHeight="1">
      <c r="A116" s="17" t="s">
        <v>491</v>
      </c>
      <c r="B116" s="17" t="s">
        <v>466</v>
      </c>
      <c r="C116" s="17" t="s">
        <v>369</v>
      </c>
      <c r="D116" s="17" t="s">
        <v>420</v>
      </c>
      <c r="E116" s="17" t="s">
        <v>602</v>
      </c>
      <c r="F116" s="243" t="s">
        <v>150</v>
      </c>
      <c r="G116" s="372">
        <v>732.6</v>
      </c>
    </row>
    <row r="117" spans="1:7" s="20" customFormat="1" ht="26.25" customHeight="1">
      <c r="A117" s="17" t="s">
        <v>491</v>
      </c>
      <c r="B117" s="17" t="s">
        <v>465</v>
      </c>
      <c r="C117" s="17" t="s">
        <v>369</v>
      </c>
      <c r="D117" s="17" t="s">
        <v>420</v>
      </c>
      <c r="E117" s="17" t="s">
        <v>602</v>
      </c>
      <c r="F117" s="243" t="s">
        <v>149</v>
      </c>
      <c r="G117" s="372">
        <v>167.7</v>
      </c>
    </row>
    <row r="118" spans="1:7" s="20" customFormat="1" ht="30" customHeight="1" hidden="1">
      <c r="A118" s="17" t="s">
        <v>491</v>
      </c>
      <c r="B118" s="17" t="s">
        <v>466</v>
      </c>
      <c r="C118" s="17" t="s">
        <v>369</v>
      </c>
      <c r="D118" s="17" t="s">
        <v>420</v>
      </c>
      <c r="E118" s="17" t="s">
        <v>492</v>
      </c>
      <c r="F118" s="243" t="s">
        <v>149</v>
      </c>
      <c r="G118" s="372"/>
    </row>
    <row r="119" spans="1:7" s="20" customFormat="1" ht="30" customHeight="1" hidden="1">
      <c r="A119" s="16" t="s">
        <v>491</v>
      </c>
      <c r="B119" s="16" t="s">
        <v>467</v>
      </c>
      <c r="C119" s="16" t="s">
        <v>419</v>
      </c>
      <c r="D119" s="16" t="s">
        <v>420</v>
      </c>
      <c r="E119" s="16" t="s">
        <v>492</v>
      </c>
      <c r="F119" s="243" t="s">
        <v>150</v>
      </c>
      <c r="G119" s="374"/>
    </row>
    <row r="120" spans="1:7" ht="28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95" t="s">
        <v>506</v>
      </c>
      <c r="G120" s="372"/>
    </row>
    <row r="121" spans="1:7" ht="31.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43" t="s">
        <v>214</v>
      </c>
      <c r="G121" s="372"/>
    </row>
    <row r="122" spans="1:7" ht="53.25" customHeight="1" hidden="1">
      <c r="A122" s="17" t="s">
        <v>491</v>
      </c>
      <c r="B122" s="17" t="s">
        <v>467</v>
      </c>
      <c r="C122" s="17" t="s">
        <v>369</v>
      </c>
      <c r="D122" s="17" t="s">
        <v>420</v>
      </c>
      <c r="E122" s="17" t="s">
        <v>492</v>
      </c>
      <c r="F122" s="296" t="s">
        <v>496</v>
      </c>
      <c r="G122" s="372"/>
    </row>
    <row r="123" spans="1:7" ht="15" customHeight="1" hidden="1">
      <c r="A123" s="17" t="s">
        <v>491</v>
      </c>
      <c r="B123" s="17" t="s">
        <v>333</v>
      </c>
      <c r="C123" s="17" t="s">
        <v>369</v>
      </c>
      <c r="D123" s="17" t="s">
        <v>420</v>
      </c>
      <c r="E123" s="17" t="s">
        <v>492</v>
      </c>
      <c r="F123" s="296" t="s">
        <v>498</v>
      </c>
      <c r="G123" s="372"/>
    </row>
    <row r="124" spans="1:7" ht="12.75" customHeight="1">
      <c r="A124" s="18" t="s">
        <v>491</v>
      </c>
      <c r="B124" s="18" t="s">
        <v>449</v>
      </c>
      <c r="C124" s="18" t="s">
        <v>369</v>
      </c>
      <c r="D124" s="18" t="s">
        <v>420</v>
      </c>
      <c r="E124" s="18" t="s">
        <v>421</v>
      </c>
      <c r="F124" s="297" t="s">
        <v>533</v>
      </c>
      <c r="G124" s="373">
        <f>G126+G130+G129</f>
        <v>0</v>
      </c>
    </row>
    <row r="125" spans="1:7" ht="54.75" customHeight="1" hidden="1">
      <c r="A125" s="17" t="s">
        <v>491</v>
      </c>
      <c r="B125" s="17" t="s">
        <v>334</v>
      </c>
      <c r="C125" s="17" t="s">
        <v>369</v>
      </c>
      <c r="D125" s="17" t="s">
        <v>420</v>
      </c>
      <c r="E125" s="17" t="s">
        <v>492</v>
      </c>
      <c r="F125" s="297" t="s">
        <v>533</v>
      </c>
      <c r="G125" s="372"/>
    </row>
    <row r="126" spans="1:7" s="275" customFormat="1" ht="51" hidden="1">
      <c r="A126" s="17" t="s">
        <v>491</v>
      </c>
      <c r="B126" s="17" t="s">
        <v>499</v>
      </c>
      <c r="C126" s="17" t="s">
        <v>369</v>
      </c>
      <c r="D126" s="17" t="s">
        <v>420</v>
      </c>
      <c r="E126" s="17" t="s">
        <v>492</v>
      </c>
      <c r="F126" s="243" t="s">
        <v>174</v>
      </c>
      <c r="G126" s="372"/>
    </row>
    <row r="127" spans="1:7" s="275" customFormat="1" ht="38.25" hidden="1">
      <c r="A127" s="17" t="s">
        <v>491</v>
      </c>
      <c r="B127" s="17" t="s">
        <v>335</v>
      </c>
      <c r="C127" s="17" t="s">
        <v>369</v>
      </c>
      <c r="D127" s="17" t="s">
        <v>420</v>
      </c>
      <c r="E127" s="17" t="s">
        <v>492</v>
      </c>
      <c r="F127" s="243" t="s">
        <v>175</v>
      </c>
      <c r="G127" s="372"/>
    </row>
    <row r="128" spans="1:7" s="275" customFormat="1" ht="51" hidden="1">
      <c r="A128" s="17" t="s">
        <v>491</v>
      </c>
      <c r="B128" s="17" t="s">
        <v>336</v>
      </c>
      <c r="C128" s="17" t="s">
        <v>369</v>
      </c>
      <c r="D128" s="17" t="s">
        <v>420</v>
      </c>
      <c r="E128" s="17" t="s">
        <v>492</v>
      </c>
      <c r="F128" s="243" t="s">
        <v>178</v>
      </c>
      <c r="G128" s="372"/>
    </row>
    <row r="129" spans="1:7" s="275" customFormat="1" ht="38.25">
      <c r="A129" s="17" t="s">
        <v>491</v>
      </c>
      <c r="B129" s="17" t="s">
        <v>671</v>
      </c>
      <c r="C129" s="17" t="s">
        <v>369</v>
      </c>
      <c r="D129" s="17" t="s">
        <v>420</v>
      </c>
      <c r="E129" s="17" t="s">
        <v>602</v>
      </c>
      <c r="F129" s="243" t="s">
        <v>672</v>
      </c>
      <c r="G129" s="372">
        <v>0</v>
      </c>
    </row>
    <row r="130" spans="1:7" s="275" customFormat="1" ht="31.5" customHeight="1">
      <c r="A130" s="17" t="s">
        <v>491</v>
      </c>
      <c r="B130" s="298" t="s">
        <v>655</v>
      </c>
      <c r="C130" s="17" t="s">
        <v>369</v>
      </c>
      <c r="D130" s="17" t="s">
        <v>420</v>
      </c>
      <c r="E130" s="17" t="s">
        <v>602</v>
      </c>
      <c r="F130" s="243" t="s">
        <v>181</v>
      </c>
      <c r="G130" s="372">
        <v>0</v>
      </c>
    </row>
    <row r="131" spans="1:7" s="275" customFormat="1" ht="31.5" customHeight="1" hidden="1">
      <c r="A131" s="17" t="s">
        <v>491</v>
      </c>
      <c r="B131" s="298" t="s">
        <v>337</v>
      </c>
      <c r="C131" s="17" t="s">
        <v>369</v>
      </c>
      <c r="D131" s="17" t="s">
        <v>420</v>
      </c>
      <c r="E131" s="17" t="s">
        <v>492</v>
      </c>
      <c r="F131" s="299" t="s">
        <v>181</v>
      </c>
      <c r="G131" s="372"/>
    </row>
    <row r="132" spans="1:7" s="275" customFormat="1" ht="39" customHeight="1" hidden="1">
      <c r="A132" s="18" t="s">
        <v>338</v>
      </c>
      <c r="B132" s="18" t="s">
        <v>418</v>
      </c>
      <c r="C132" s="18" t="s">
        <v>369</v>
      </c>
      <c r="D132" s="18" t="s">
        <v>420</v>
      </c>
      <c r="E132" s="18" t="s">
        <v>421</v>
      </c>
      <c r="F132" s="299" t="s">
        <v>182</v>
      </c>
      <c r="G132" s="373">
        <f>G133</f>
        <v>0</v>
      </c>
    </row>
    <row r="133" spans="1:7" s="275" customFormat="1" ht="70.5" customHeight="1" hidden="1">
      <c r="A133" s="17" t="s">
        <v>338</v>
      </c>
      <c r="B133" s="17" t="s">
        <v>459</v>
      </c>
      <c r="C133" s="17" t="s">
        <v>369</v>
      </c>
      <c r="D133" s="17" t="s">
        <v>420</v>
      </c>
      <c r="E133" s="17" t="s">
        <v>485</v>
      </c>
      <c r="F133" s="297" t="s">
        <v>501</v>
      </c>
      <c r="G133" s="372">
        <v>0</v>
      </c>
    </row>
    <row r="134" spans="1:7" s="275" customFormat="1" ht="39" customHeight="1" hidden="1">
      <c r="A134" s="17" t="s">
        <v>500</v>
      </c>
      <c r="B134" s="17" t="s">
        <v>459</v>
      </c>
      <c r="C134" s="17" t="s">
        <v>369</v>
      </c>
      <c r="D134" s="17" t="s">
        <v>420</v>
      </c>
      <c r="E134" s="17" t="s">
        <v>492</v>
      </c>
      <c r="F134" s="243" t="s">
        <v>296</v>
      </c>
      <c r="G134" s="372"/>
    </row>
    <row r="135" spans="1:7" ht="12.75">
      <c r="A135" s="18"/>
      <c r="B135" s="18"/>
      <c r="C135" s="18"/>
      <c r="D135" s="18"/>
      <c r="E135" s="18"/>
      <c r="F135" s="268" t="s">
        <v>502</v>
      </c>
      <c r="G135" s="373">
        <f>G84+G85</f>
        <v>38410.740000000005</v>
      </c>
    </row>
    <row r="136" spans="1:6" ht="12.75">
      <c r="A136" s="275"/>
      <c r="B136" s="275"/>
      <c r="C136" s="275"/>
      <c r="D136" s="275"/>
      <c r="E136" s="275"/>
      <c r="F136" s="280"/>
    </row>
    <row r="137" spans="6:7" ht="12.75">
      <c r="F137" s="275"/>
      <c r="G137" s="300"/>
    </row>
    <row r="138" ht="12.75">
      <c r="G138" s="300"/>
    </row>
    <row r="139" ht="12.75">
      <c r="G139" s="301"/>
    </row>
    <row r="140" ht="12.75">
      <c r="G140" s="301"/>
    </row>
  </sheetData>
  <sheetProtection/>
  <mergeCells count="6">
    <mergeCell ref="A13:F13"/>
    <mergeCell ref="A85:F85"/>
    <mergeCell ref="A15:E15"/>
    <mergeCell ref="A16:E16"/>
    <mergeCell ref="A84:F84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5">
      <selection activeCell="M23" sqref="M2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5" t="s">
        <v>80</v>
      </c>
      <c r="J1" s="442"/>
    </row>
    <row r="2" spans="9:10" ht="12.75" hidden="1">
      <c r="I2" s="465" t="s">
        <v>366</v>
      </c>
      <c r="J2" s="442"/>
    </row>
    <row r="3" spans="9:10" ht="12.75" hidden="1">
      <c r="I3" s="465" t="s">
        <v>646</v>
      </c>
      <c r="J3" s="442"/>
    </row>
    <row r="4" spans="9:10" ht="12.75" hidden="1">
      <c r="I4" s="419"/>
      <c r="J4" s="420"/>
    </row>
    <row r="5" spans="9:10" ht="12.75">
      <c r="I5" s="419"/>
      <c r="J5" s="420"/>
    </row>
    <row r="6" spans="9:10" ht="15">
      <c r="I6" s="440" t="s">
        <v>739</v>
      </c>
      <c r="J6" s="441"/>
    </row>
    <row r="7" spans="6:10" ht="15" customHeight="1">
      <c r="F7" s="440" t="s">
        <v>740</v>
      </c>
      <c r="G7" s="442"/>
      <c r="H7" s="442"/>
      <c r="I7" s="442"/>
      <c r="J7" s="442"/>
    </row>
    <row r="8" spans="9:10" ht="13.5">
      <c r="I8" s="440" t="s">
        <v>747</v>
      </c>
      <c r="J8" s="442"/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738</v>
      </c>
    </row>
    <row r="11" spans="1:9" s="4" customFormat="1" ht="15.75">
      <c r="A11" s="8"/>
      <c r="B11" s="8"/>
      <c r="C11" s="217"/>
      <c r="D11" s="217"/>
      <c r="E11" s="265"/>
      <c r="F11" s="152"/>
      <c r="G11" s="152"/>
      <c r="H11" s="152"/>
      <c r="I11" s="121" t="s">
        <v>366</v>
      </c>
    </row>
    <row r="12" spans="1:10" s="4" customFormat="1" ht="15.75">
      <c r="A12" s="8"/>
      <c r="B12" s="8"/>
      <c r="C12" s="217"/>
      <c r="D12" s="217"/>
      <c r="E12" s="265"/>
      <c r="F12" s="152"/>
      <c r="G12" s="152"/>
      <c r="H12" s="152"/>
      <c r="I12" s="153" t="s">
        <v>728</v>
      </c>
      <c r="J12" s="221"/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59" t="s">
        <v>699</v>
      </c>
      <c r="B15" s="459"/>
      <c r="C15" s="459"/>
      <c r="D15" s="459"/>
      <c r="E15" s="459"/>
      <c r="F15" s="459"/>
      <c r="G15" s="459"/>
      <c r="H15" s="459"/>
      <c r="I15" s="459"/>
      <c r="J15" s="459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1"/>
      <c r="B17" s="431"/>
      <c r="C17" s="431"/>
      <c r="D17" s="431"/>
      <c r="E17" s="431"/>
      <c r="F17" s="266" t="s">
        <v>414</v>
      </c>
      <c r="G17" s="241" t="s">
        <v>14</v>
      </c>
      <c r="H17" s="241" t="s">
        <v>407</v>
      </c>
      <c r="I17" s="241" t="s">
        <v>693</v>
      </c>
      <c r="J17" s="241" t="s">
        <v>715</v>
      </c>
    </row>
    <row r="18" spans="1:10" s="267" customFormat="1" ht="12.75">
      <c r="A18" s="461">
        <v>1</v>
      </c>
      <c r="B18" s="461"/>
      <c r="C18" s="461"/>
      <c r="D18" s="461"/>
      <c r="E18" s="461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415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416</v>
      </c>
      <c r="B20" s="18" t="s">
        <v>418</v>
      </c>
      <c r="C20" s="18" t="s">
        <v>419</v>
      </c>
      <c r="D20" s="18" t="s">
        <v>420</v>
      </c>
      <c r="E20" s="18" t="s">
        <v>421</v>
      </c>
      <c r="F20" s="268" t="s">
        <v>422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416</v>
      </c>
      <c r="B21" s="16" t="s">
        <v>423</v>
      </c>
      <c r="C21" s="16" t="s">
        <v>358</v>
      </c>
      <c r="D21" s="16" t="s">
        <v>420</v>
      </c>
      <c r="E21" s="16" t="s">
        <v>424</v>
      </c>
      <c r="F21" s="270" t="s">
        <v>425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416</v>
      </c>
      <c r="B22" s="17" t="s">
        <v>426</v>
      </c>
      <c r="C22" s="17" t="s">
        <v>358</v>
      </c>
      <c r="D22" s="17" t="s">
        <v>420</v>
      </c>
      <c r="E22" s="17" t="s">
        <v>424</v>
      </c>
      <c r="F22" s="59" t="s">
        <v>427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416</v>
      </c>
      <c r="B23" s="17" t="s">
        <v>428</v>
      </c>
      <c r="C23" s="17" t="s">
        <v>358</v>
      </c>
      <c r="D23" s="17" t="s">
        <v>420</v>
      </c>
      <c r="E23" s="17" t="s">
        <v>424</v>
      </c>
      <c r="F23" s="273" t="s">
        <v>429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416</v>
      </c>
      <c r="B24" s="17" t="s">
        <v>430</v>
      </c>
      <c r="C24" s="17" t="s">
        <v>358</v>
      </c>
      <c r="D24" s="17" t="s">
        <v>420</v>
      </c>
      <c r="E24" s="17" t="s">
        <v>424</v>
      </c>
      <c r="F24" s="274" t="s">
        <v>431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416</v>
      </c>
      <c r="B25" s="17" t="s">
        <v>3</v>
      </c>
      <c r="C25" s="17" t="s">
        <v>358</v>
      </c>
      <c r="D25" s="17" t="s">
        <v>420</v>
      </c>
      <c r="E25" s="17" t="s">
        <v>424</v>
      </c>
      <c r="F25" s="274" t="s">
        <v>707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418</v>
      </c>
      <c r="C26" s="18" t="s">
        <v>419</v>
      </c>
      <c r="D26" s="18" t="s">
        <v>420</v>
      </c>
      <c r="E26" s="18" t="s">
        <v>421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423</v>
      </c>
      <c r="C27" s="16" t="s">
        <v>358</v>
      </c>
      <c r="D27" s="16" t="s">
        <v>420</v>
      </c>
      <c r="E27" s="16" t="s">
        <v>424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1">
      <c r="A28" s="277" t="s">
        <v>4</v>
      </c>
      <c r="B28" s="277" t="s">
        <v>21</v>
      </c>
      <c r="C28" s="40" t="s">
        <v>358</v>
      </c>
      <c r="D28" s="40" t="s">
        <v>420</v>
      </c>
      <c r="E28" s="40" t="s">
        <v>424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3.75">
      <c r="A29" s="277" t="s">
        <v>4</v>
      </c>
      <c r="B29" s="277" t="s">
        <v>22</v>
      </c>
      <c r="C29" s="40" t="s">
        <v>358</v>
      </c>
      <c r="D29" s="40" t="s">
        <v>420</v>
      </c>
      <c r="E29" s="40" t="s">
        <v>424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1">
      <c r="A30" s="277" t="s">
        <v>4</v>
      </c>
      <c r="B30" s="277" t="s">
        <v>23</v>
      </c>
      <c r="C30" s="40" t="s">
        <v>358</v>
      </c>
      <c r="D30" s="40" t="s">
        <v>420</v>
      </c>
      <c r="E30" s="40" t="s">
        <v>424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1">
      <c r="A31" s="40" t="s">
        <v>4</v>
      </c>
      <c r="B31" s="277" t="s">
        <v>24</v>
      </c>
      <c r="C31" s="40" t="s">
        <v>358</v>
      </c>
      <c r="D31" s="40" t="s">
        <v>420</v>
      </c>
      <c r="E31" s="40" t="s">
        <v>424</v>
      </c>
      <c r="F31" s="274" t="s">
        <v>349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432</v>
      </c>
      <c r="B32" s="18" t="s">
        <v>418</v>
      </c>
      <c r="C32" s="18" t="s">
        <v>419</v>
      </c>
      <c r="D32" s="18" t="s">
        <v>420</v>
      </c>
      <c r="E32" s="18" t="s">
        <v>421</v>
      </c>
      <c r="F32" s="278" t="s">
        <v>433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432</v>
      </c>
      <c r="B33" s="16" t="s">
        <v>434</v>
      </c>
      <c r="C33" s="16" t="s">
        <v>358</v>
      </c>
      <c r="D33" s="16" t="s">
        <v>420</v>
      </c>
      <c r="E33" s="16" t="s">
        <v>424</v>
      </c>
      <c r="F33" s="276" t="s">
        <v>435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432</v>
      </c>
      <c r="B34" s="17" t="s">
        <v>436</v>
      </c>
      <c r="C34" s="17" t="s">
        <v>358</v>
      </c>
      <c r="D34" s="17" t="s">
        <v>420</v>
      </c>
      <c r="E34" s="17" t="s">
        <v>424</v>
      </c>
      <c r="F34" s="274" t="s">
        <v>435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432</v>
      </c>
      <c r="B35" s="17" t="s">
        <v>437</v>
      </c>
      <c r="C35" s="17" t="s">
        <v>358</v>
      </c>
      <c r="D35" s="17" t="s">
        <v>420</v>
      </c>
      <c r="E35" s="17" t="s">
        <v>424</v>
      </c>
      <c r="F35" s="274" t="s">
        <v>438</v>
      </c>
      <c r="G35" s="271"/>
      <c r="H35" s="271"/>
      <c r="I35" s="271"/>
      <c r="J35" s="271"/>
    </row>
    <row r="36" spans="1:10" ht="15" customHeight="1">
      <c r="A36" s="18" t="s">
        <v>439</v>
      </c>
      <c r="B36" s="18" t="s">
        <v>418</v>
      </c>
      <c r="C36" s="18" t="s">
        <v>419</v>
      </c>
      <c r="D36" s="18" t="s">
        <v>420</v>
      </c>
      <c r="E36" s="18" t="s">
        <v>421</v>
      </c>
      <c r="F36" s="268" t="s">
        <v>442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439</v>
      </c>
      <c r="B37" s="17" t="s">
        <v>443</v>
      </c>
      <c r="C37" s="17" t="s">
        <v>369</v>
      </c>
      <c r="D37" s="17" t="s">
        <v>420</v>
      </c>
      <c r="E37" s="17" t="s">
        <v>424</v>
      </c>
      <c r="F37" s="281" t="s">
        <v>503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439</v>
      </c>
      <c r="B38" s="16" t="s">
        <v>444</v>
      </c>
      <c r="C38" s="16" t="s">
        <v>419</v>
      </c>
      <c r="D38" s="16" t="s">
        <v>420</v>
      </c>
      <c r="E38" s="16" t="s">
        <v>424</v>
      </c>
      <c r="F38" s="282" t="s">
        <v>445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439</v>
      </c>
      <c r="B39" s="17" t="s">
        <v>316</v>
      </c>
      <c r="C39" s="17" t="s">
        <v>369</v>
      </c>
      <c r="D39" s="17" t="s">
        <v>420</v>
      </c>
      <c r="E39" s="17" t="s">
        <v>424</v>
      </c>
      <c r="F39" s="273" t="s">
        <v>317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439</v>
      </c>
      <c r="B40" s="17" t="s">
        <v>318</v>
      </c>
      <c r="C40" s="17" t="s">
        <v>369</v>
      </c>
      <c r="D40" s="17" t="s">
        <v>420</v>
      </c>
      <c r="E40" s="17" t="s">
        <v>424</v>
      </c>
      <c r="F40" s="273" t="s">
        <v>319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5.5" hidden="1">
      <c r="A41" s="18" t="s">
        <v>447</v>
      </c>
      <c r="B41" s="18" t="s">
        <v>418</v>
      </c>
      <c r="C41" s="18" t="s">
        <v>419</v>
      </c>
      <c r="D41" s="18" t="s">
        <v>420</v>
      </c>
      <c r="E41" s="18" t="s">
        <v>419</v>
      </c>
      <c r="F41" s="190" t="s">
        <v>448</v>
      </c>
      <c r="G41" s="269"/>
      <c r="H41" s="269"/>
      <c r="I41" s="269"/>
      <c r="J41" s="269"/>
    </row>
    <row r="42" spans="1:10" ht="12.75" hidden="1">
      <c r="A42" s="17" t="s">
        <v>447</v>
      </c>
      <c r="B42" s="17" t="s">
        <v>449</v>
      </c>
      <c r="C42" s="17" t="s">
        <v>419</v>
      </c>
      <c r="D42" s="17" t="s">
        <v>420</v>
      </c>
      <c r="E42" s="17" t="s">
        <v>424</v>
      </c>
      <c r="F42" s="281" t="s">
        <v>450</v>
      </c>
      <c r="G42" s="271"/>
      <c r="H42" s="271"/>
      <c r="I42" s="271"/>
      <c r="J42" s="271"/>
    </row>
    <row r="43" spans="1:10" ht="12.75" hidden="1">
      <c r="A43" s="17" t="s">
        <v>447</v>
      </c>
      <c r="B43" s="17" t="s">
        <v>451</v>
      </c>
      <c r="C43" s="17" t="s">
        <v>419</v>
      </c>
      <c r="D43" s="17" t="s">
        <v>420</v>
      </c>
      <c r="E43" s="17" t="s">
        <v>424</v>
      </c>
      <c r="F43" s="281" t="s">
        <v>456</v>
      </c>
      <c r="G43" s="271"/>
      <c r="H43" s="271"/>
      <c r="I43" s="271"/>
      <c r="J43" s="271"/>
    </row>
    <row r="44" spans="1:10" s="275" customFormat="1" ht="30" customHeight="1">
      <c r="A44" s="18" t="s">
        <v>396</v>
      </c>
      <c r="B44" s="18" t="s">
        <v>418</v>
      </c>
      <c r="C44" s="18" t="s">
        <v>419</v>
      </c>
      <c r="D44" s="18" t="s">
        <v>420</v>
      </c>
      <c r="E44" s="18" t="s">
        <v>421</v>
      </c>
      <c r="F44" s="283" t="s">
        <v>458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396</v>
      </c>
      <c r="B45" s="16" t="s">
        <v>459</v>
      </c>
      <c r="C45" s="16" t="s">
        <v>419</v>
      </c>
      <c r="D45" s="16" t="s">
        <v>420</v>
      </c>
      <c r="E45" s="16" t="s">
        <v>460</v>
      </c>
      <c r="F45" s="282" t="s">
        <v>468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396</v>
      </c>
      <c r="B46" s="17" t="s">
        <v>469</v>
      </c>
      <c r="C46" s="17" t="s">
        <v>369</v>
      </c>
      <c r="D46" s="17" t="s">
        <v>420</v>
      </c>
      <c r="E46" s="17" t="s">
        <v>460</v>
      </c>
      <c r="F46" s="284" t="s">
        <v>298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396</v>
      </c>
      <c r="B47" s="17" t="s">
        <v>470</v>
      </c>
      <c r="C47" s="17" t="s">
        <v>369</v>
      </c>
      <c r="D47" s="17" t="s">
        <v>420</v>
      </c>
      <c r="E47" s="17" t="s">
        <v>460</v>
      </c>
      <c r="F47" s="285" t="s">
        <v>300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396</v>
      </c>
      <c r="B48" s="17" t="s">
        <v>301</v>
      </c>
      <c r="C48" s="17" t="s">
        <v>369</v>
      </c>
      <c r="D48" s="17" t="s">
        <v>420</v>
      </c>
      <c r="E48" s="17" t="s">
        <v>460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396</v>
      </c>
      <c r="B49" s="17" t="s">
        <v>302</v>
      </c>
      <c r="C49" s="17" t="s">
        <v>369</v>
      </c>
      <c r="D49" s="17" t="s">
        <v>420</v>
      </c>
      <c r="E49" s="17" t="s">
        <v>460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396</v>
      </c>
      <c r="B50" s="16" t="s">
        <v>471</v>
      </c>
      <c r="C50" s="16" t="s">
        <v>369</v>
      </c>
      <c r="D50" s="16" t="s">
        <v>420</v>
      </c>
      <c r="E50" s="16" t="s">
        <v>460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472</v>
      </c>
      <c r="B51" s="18" t="s">
        <v>418</v>
      </c>
      <c r="C51" s="18" t="s">
        <v>419</v>
      </c>
      <c r="D51" s="18" t="s">
        <v>420</v>
      </c>
      <c r="E51" s="18" t="s">
        <v>421</v>
      </c>
      <c r="F51" s="196" t="s">
        <v>473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472</v>
      </c>
      <c r="B52" s="16" t="s">
        <v>474</v>
      </c>
      <c r="C52" s="16" t="s">
        <v>419</v>
      </c>
      <c r="D52" s="16" t="s">
        <v>420</v>
      </c>
      <c r="E52" s="16" t="s">
        <v>475</v>
      </c>
      <c r="F52" s="276" t="s">
        <v>476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472</v>
      </c>
      <c r="B53" s="17" t="s">
        <v>477</v>
      </c>
      <c r="C53" s="17" t="s">
        <v>419</v>
      </c>
      <c r="D53" s="17" t="s">
        <v>420</v>
      </c>
      <c r="E53" s="17" t="s">
        <v>475</v>
      </c>
      <c r="F53" s="71" t="s">
        <v>478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472</v>
      </c>
      <c r="B54" s="17" t="s">
        <v>479</v>
      </c>
      <c r="C54" s="17" t="s">
        <v>369</v>
      </c>
      <c r="D54" s="17" t="s">
        <v>420</v>
      </c>
      <c r="E54" s="17" t="s">
        <v>475</v>
      </c>
      <c r="F54" s="71" t="s">
        <v>303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472</v>
      </c>
      <c r="B55" s="17" t="s">
        <v>304</v>
      </c>
      <c r="C55" s="17" t="s">
        <v>369</v>
      </c>
      <c r="D55" s="17" t="s">
        <v>420</v>
      </c>
      <c r="E55" s="17" t="s">
        <v>475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480</v>
      </c>
      <c r="B56" s="18" t="s">
        <v>418</v>
      </c>
      <c r="C56" s="18" t="s">
        <v>419</v>
      </c>
      <c r="D56" s="18" t="s">
        <v>420</v>
      </c>
      <c r="E56" s="18" t="s">
        <v>421</v>
      </c>
      <c r="F56" s="286" t="s">
        <v>481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480</v>
      </c>
      <c r="B57" s="17" t="s">
        <v>487</v>
      </c>
      <c r="C57" s="17" t="s">
        <v>369</v>
      </c>
      <c r="D57" s="17" t="s">
        <v>420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480</v>
      </c>
      <c r="B58" s="17" t="s">
        <v>7</v>
      </c>
      <c r="C58" s="17" t="s">
        <v>369</v>
      </c>
      <c r="D58" s="17" t="s">
        <v>420</v>
      </c>
      <c r="E58" s="17" t="s">
        <v>8</v>
      </c>
      <c r="F58" s="284" t="s">
        <v>305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306</v>
      </c>
      <c r="C59" s="17" t="s">
        <v>369</v>
      </c>
      <c r="D59" s="17" t="s">
        <v>420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480</v>
      </c>
      <c r="B60" s="17" t="s">
        <v>7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307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480</v>
      </c>
      <c r="B63" s="17" t="s">
        <v>308</v>
      </c>
      <c r="C63" s="17" t="s">
        <v>369</v>
      </c>
      <c r="D63" s="17" t="s">
        <v>420</v>
      </c>
      <c r="E63" s="17" t="s">
        <v>307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480</v>
      </c>
      <c r="B64" s="17" t="s">
        <v>451</v>
      </c>
      <c r="C64" s="17" t="s">
        <v>369</v>
      </c>
      <c r="D64" s="17" t="s">
        <v>420</v>
      </c>
      <c r="E64" s="17" t="s">
        <v>309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480</v>
      </c>
      <c r="B65" s="17" t="s">
        <v>446</v>
      </c>
      <c r="C65" s="17" t="s">
        <v>369</v>
      </c>
      <c r="D65" s="17" t="s">
        <v>420</v>
      </c>
      <c r="E65" s="17" t="s">
        <v>482</v>
      </c>
      <c r="F65" s="284" t="s">
        <v>310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418</v>
      </c>
      <c r="C66" s="18" t="s">
        <v>419</v>
      </c>
      <c r="D66" s="18" t="s">
        <v>420</v>
      </c>
      <c r="E66" s="18" t="s">
        <v>421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311</v>
      </c>
      <c r="C67" s="17" t="s">
        <v>369</v>
      </c>
      <c r="D67" s="17" t="s">
        <v>420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312</v>
      </c>
      <c r="C68" s="17" t="s">
        <v>369</v>
      </c>
      <c r="D68" s="17" t="s">
        <v>420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313</v>
      </c>
      <c r="C69" s="17" t="s">
        <v>369</v>
      </c>
      <c r="D69" s="17" t="s">
        <v>420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314</v>
      </c>
      <c r="C70" s="17" t="s">
        <v>369</v>
      </c>
      <c r="D70" s="17" t="s">
        <v>420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315</v>
      </c>
      <c r="C71" s="17" t="s">
        <v>369</v>
      </c>
      <c r="D71" s="17" t="s">
        <v>420</v>
      </c>
      <c r="E71" s="17" t="s">
        <v>11</v>
      </c>
      <c r="F71" s="243" t="s">
        <v>320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321</v>
      </c>
      <c r="C72" s="17" t="s">
        <v>369</v>
      </c>
      <c r="D72" s="17" t="s">
        <v>420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322</v>
      </c>
      <c r="C73" s="17" t="s">
        <v>369</v>
      </c>
      <c r="D73" s="17" t="s">
        <v>420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323</v>
      </c>
      <c r="C74" s="17" t="s">
        <v>359</v>
      </c>
      <c r="D74" s="17" t="s">
        <v>420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418</v>
      </c>
      <c r="C75" s="16" t="s">
        <v>419</v>
      </c>
      <c r="D75" s="16" t="s">
        <v>420</v>
      </c>
      <c r="E75" s="16" t="s">
        <v>421</v>
      </c>
      <c r="F75" s="19" t="s">
        <v>339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643</v>
      </c>
      <c r="C76" s="17" t="s">
        <v>369</v>
      </c>
      <c r="D76" s="17" t="s">
        <v>420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483</v>
      </c>
      <c r="B77" s="18" t="s">
        <v>418</v>
      </c>
      <c r="C77" s="18" t="s">
        <v>369</v>
      </c>
      <c r="D77" s="18" t="s">
        <v>420</v>
      </c>
      <c r="E77" s="18" t="s">
        <v>421</v>
      </c>
      <c r="F77" s="286" t="s">
        <v>484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483</v>
      </c>
      <c r="B78" s="16" t="s">
        <v>474</v>
      </c>
      <c r="C78" s="16" t="s">
        <v>369</v>
      </c>
      <c r="D78" s="16" t="s">
        <v>420</v>
      </c>
      <c r="E78" s="16" t="s">
        <v>485</v>
      </c>
      <c r="F78" s="19" t="s">
        <v>486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483</v>
      </c>
      <c r="B79" s="17" t="s">
        <v>487</v>
      </c>
      <c r="C79" s="17" t="s">
        <v>369</v>
      </c>
      <c r="D79" s="17" t="s">
        <v>420</v>
      </c>
      <c r="E79" s="17" t="s">
        <v>485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483</v>
      </c>
      <c r="B80" s="17" t="s">
        <v>488</v>
      </c>
      <c r="C80" s="17" t="s">
        <v>369</v>
      </c>
      <c r="D80" s="17" t="s">
        <v>420</v>
      </c>
      <c r="E80" s="17" t="s">
        <v>485</v>
      </c>
      <c r="F80" s="284" t="s">
        <v>324</v>
      </c>
      <c r="G80" s="271"/>
      <c r="H80" s="271"/>
      <c r="I80" s="271"/>
      <c r="J80" s="271"/>
    </row>
    <row r="81" spans="1:10" s="275" customFormat="1" ht="14.25" customHeight="1">
      <c r="A81" s="462" t="s">
        <v>489</v>
      </c>
      <c r="B81" s="463"/>
      <c r="C81" s="463"/>
      <c r="D81" s="463"/>
      <c r="E81" s="463"/>
      <c r="F81" s="464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60" t="s">
        <v>490</v>
      </c>
      <c r="B82" s="460"/>
      <c r="C82" s="460"/>
      <c r="D82" s="460"/>
      <c r="E82" s="460"/>
      <c r="F82" s="460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491</v>
      </c>
      <c r="B83" s="289" t="s">
        <v>176</v>
      </c>
      <c r="C83" s="289" t="s">
        <v>419</v>
      </c>
      <c r="D83" s="289" t="s">
        <v>420</v>
      </c>
      <c r="E83" s="289" t="s">
        <v>421</v>
      </c>
      <c r="F83" s="290" t="s">
        <v>462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5.5">
      <c r="A84" s="17" t="s">
        <v>491</v>
      </c>
      <c r="B84" s="17" t="s">
        <v>463</v>
      </c>
      <c r="C84" s="17" t="s">
        <v>369</v>
      </c>
      <c r="D84" s="17" t="s">
        <v>420</v>
      </c>
      <c r="E84" s="17" t="s">
        <v>602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5.5">
      <c r="A85" s="17" t="s">
        <v>491</v>
      </c>
      <c r="B85" s="17" t="s">
        <v>464</v>
      </c>
      <c r="C85" s="17" t="s">
        <v>369</v>
      </c>
      <c r="D85" s="17" t="s">
        <v>420</v>
      </c>
      <c r="E85" s="17" t="s">
        <v>602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5.5">
      <c r="A86" s="17" t="s">
        <v>491</v>
      </c>
      <c r="B86" s="17" t="s">
        <v>631</v>
      </c>
      <c r="C86" s="17" t="s">
        <v>369</v>
      </c>
      <c r="D86" s="17" t="s">
        <v>420</v>
      </c>
      <c r="E86" s="17" t="s">
        <v>602</v>
      </c>
      <c r="F86" s="243" t="s">
        <v>632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491</v>
      </c>
      <c r="B87" s="17" t="s">
        <v>325</v>
      </c>
      <c r="C87" s="17" t="s">
        <v>369</v>
      </c>
      <c r="D87" s="17" t="s">
        <v>420</v>
      </c>
      <c r="E87" s="17" t="s">
        <v>492</v>
      </c>
      <c r="F87" s="243" t="s">
        <v>104</v>
      </c>
      <c r="G87" s="291"/>
      <c r="H87" s="291"/>
      <c r="I87" s="291"/>
      <c r="J87" s="291"/>
    </row>
    <row r="88" spans="1:10" s="275" customFormat="1" ht="25.5">
      <c r="A88" s="18" t="s">
        <v>491</v>
      </c>
      <c r="B88" s="18" t="s">
        <v>423</v>
      </c>
      <c r="C88" s="18" t="s">
        <v>369</v>
      </c>
      <c r="D88" s="18" t="s">
        <v>534</v>
      </c>
      <c r="E88" s="18" t="s">
        <v>602</v>
      </c>
      <c r="F88" s="113" t="s">
        <v>329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491</v>
      </c>
      <c r="B89" s="16" t="s">
        <v>493</v>
      </c>
      <c r="C89" s="16" t="s">
        <v>369</v>
      </c>
      <c r="D89" s="16" t="s">
        <v>420</v>
      </c>
      <c r="E89" s="16" t="s">
        <v>492</v>
      </c>
      <c r="F89" s="292" t="s">
        <v>327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491</v>
      </c>
      <c r="B90" s="333" t="s">
        <v>542</v>
      </c>
      <c r="C90" s="333" t="s">
        <v>369</v>
      </c>
      <c r="D90" s="333" t="s">
        <v>420</v>
      </c>
      <c r="E90" s="333" t="s">
        <v>602</v>
      </c>
      <c r="F90" s="243" t="s">
        <v>539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491</v>
      </c>
      <c r="B91" s="333" t="s">
        <v>721</v>
      </c>
      <c r="C91" s="333" t="s">
        <v>369</v>
      </c>
      <c r="D91" s="333" t="s">
        <v>420</v>
      </c>
      <c r="E91" s="333" t="s">
        <v>602</v>
      </c>
      <c r="F91" s="243" t="s">
        <v>722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491</v>
      </c>
      <c r="B92" s="333" t="s">
        <v>576</v>
      </c>
      <c r="C92" s="333" t="s">
        <v>369</v>
      </c>
      <c r="D92" s="333" t="s">
        <v>420</v>
      </c>
      <c r="E92" s="333" t="s">
        <v>602</v>
      </c>
      <c r="F92" s="243" t="s">
        <v>577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491</v>
      </c>
      <c r="B93" s="16" t="s">
        <v>494</v>
      </c>
      <c r="C93" s="16" t="s">
        <v>369</v>
      </c>
      <c r="D93" s="16" t="s">
        <v>420</v>
      </c>
      <c r="E93" s="16" t="s">
        <v>492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491</v>
      </c>
      <c r="B94" s="333" t="s">
        <v>566</v>
      </c>
      <c r="C94" s="333" t="s">
        <v>369</v>
      </c>
      <c r="D94" s="333" t="s">
        <v>420</v>
      </c>
      <c r="E94" s="333" t="s">
        <v>602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491</v>
      </c>
      <c r="B95" s="17" t="s">
        <v>330</v>
      </c>
      <c r="C95" s="17" t="s">
        <v>369</v>
      </c>
      <c r="D95" s="17" t="s">
        <v>420</v>
      </c>
      <c r="E95" s="17" t="s">
        <v>602</v>
      </c>
      <c r="F95" s="243" t="s">
        <v>144</v>
      </c>
      <c r="G95" s="291"/>
      <c r="H95" s="291"/>
      <c r="I95" s="291"/>
      <c r="J95" s="291"/>
    </row>
    <row r="96" spans="1:10" s="275" customFormat="1" ht="38.25" hidden="1">
      <c r="A96" s="17" t="s">
        <v>491</v>
      </c>
      <c r="B96" s="17" t="s">
        <v>331</v>
      </c>
      <c r="C96" s="17" t="s">
        <v>369</v>
      </c>
      <c r="D96" s="17" t="s">
        <v>420</v>
      </c>
      <c r="E96" s="17" t="s">
        <v>602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491</v>
      </c>
      <c r="B97" s="17" t="s">
        <v>332</v>
      </c>
      <c r="C97" s="17" t="s">
        <v>369</v>
      </c>
      <c r="D97" s="17" t="s">
        <v>420</v>
      </c>
      <c r="E97" s="17" t="s">
        <v>492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491</v>
      </c>
      <c r="B98" s="17" t="s">
        <v>495</v>
      </c>
      <c r="C98" s="17" t="s">
        <v>369</v>
      </c>
      <c r="D98" s="17" t="s">
        <v>420</v>
      </c>
      <c r="E98" s="17" t="s">
        <v>492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491</v>
      </c>
      <c r="B99" s="17" t="s">
        <v>495</v>
      </c>
      <c r="C99" s="17" t="s">
        <v>369</v>
      </c>
      <c r="D99" s="17" t="s">
        <v>420</v>
      </c>
      <c r="E99" s="17" t="s">
        <v>492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491</v>
      </c>
      <c r="B100" s="17" t="s">
        <v>495</v>
      </c>
      <c r="C100" s="17" t="s">
        <v>403</v>
      </c>
      <c r="D100" s="17" t="s">
        <v>420</v>
      </c>
      <c r="E100" s="17" t="s">
        <v>492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491</v>
      </c>
      <c r="B101" s="17" t="s">
        <v>495</v>
      </c>
      <c r="C101" s="17" t="s">
        <v>403</v>
      </c>
      <c r="D101" s="17" t="s">
        <v>420</v>
      </c>
      <c r="E101" s="17" t="s">
        <v>492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491</v>
      </c>
      <c r="B102" s="18" t="s">
        <v>177</v>
      </c>
      <c r="C102" s="18" t="s">
        <v>419</v>
      </c>
      <c r="D102" s="18" t="s">
        <v>420</v>
      </c>
      <c r="E102" s="18" t="s">
        <v>602</v>
      </c>
      <c r="F102" s="113" t="s">
        <v>505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491</v>
      </c>
      <c r="B103" s="16" t="s">
        <v>467</v>
      </c>
      <c r="C103" s="16" t="s">
        <v>419</v>
      </c>
      <c r="D103" s="16" t="s">
        <v>420</v>
      </c>
      <c r="E103" s="16" t="s">
        <v>602</v>
      </c>
      <c r="F103" s="295" t="s">
        <v>506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491</v>
      </c>
      <c r="B105" s="17" t="s">
        <v>467</v>
      </c>
      <c r="C105" s="17" t="s">
        <v>369</v>
      </c>
      <c r="D105" s="17" t="s">
        <v>420</v>
      </c>
      <c r="E105" s="17" t="s">
        <v>602</v>
      </c>
      <c r="F105" s="296" t="s">
        <v>496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491</v>
      </c>
      <c r="B106" s="17" t="s">
        <v>467</v>
      </c>
      <c r="C106" s="17" t="s">
        <v>369</v>
      </c>
      <c r="D106" s="17" t="s">
        <v>420</v>
      </c>
      <c r="E106" s="17" t="s">
        <v>602</v>
      </c>
      <c r="F106" s="296" t="s">
        <v>498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491</v>
      </c>
      <c r="B107" s="17" t="s">
        <v>466</v>
      </c>
      <c r="C107" s="17" t="s">
        <v>369</v>
      </c>
      <c r="D107" s="17" t="s">
        <v>420</v>
      </c>
      <c r="E107" s="17" t="s">
        <v>602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491</v>
      </c>
      <c r="B108" s="17" t="s">
        <v>465</v>
      </c>
      <c r="C108" s="17" t="s">
        <v>369</v>
      </c>
      <c r="D108" s="17" t="s">
        <v>420</v>
      </c>
      <c r="E108" s="17" t="s">
        <v>602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491</v>
      </c>
      <c r="B109" s="17" t="s">
        <v>333</v>
      </c>
      <c r="C109" s="17" t="s">
        <v>369</v>
      </c>
      <c r="D109" s="17" t="s">
        <v>420</v>
      </c>
      <c r="E109" s="17" t="s">
        <v>492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491</v>
      </c>
      <c r="B110" s="18" t="s">
        <v>449</v>
      </c>
      <c r="C110" s="18" t="s">
        <v>369</v>
      </c>
      <c r="D110" s="18" t="s">
        <v>420</v>
      </c>
      <c r="E110" s="18" t="s">
        <v>421</v>
      </c>
      <c r="F110" s="297" t="s">
        <v>533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491</v>
      </c>
      <c r="B111" s="17" t="s">
        <v>334</v>
      </c>
      <c r="C111" s="17" t="s">
        <v>369</v>
      </c>
      <c r="D111" s="17" t="s">
        <v>420</v>
      </c>
      <c r="E111" s="17" t="s">
        <v>492</v>
      </c>
      <c r="F111" s="243" t="s">
        <v>174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499</v>
      </c>
      <c r="C112" s="17" t="s">
        <v>369</v>
      </c>
      <c r="D112" s="17" t="s">
        <v>420</v>
      </c>
      <c r="E112" s="17" t="s">
        <v>492</v>
      </c>
      <c r="F112" s="243" t="s">
        <v>175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335</v>
      </c>
      <c r="C113" s="17" t="s">
        <v>369</v>
      </c>
      <c r="D113" s="17" t="s">
        <v>420</v>
      </c>
      <c r="E113" s="17" t="s">
        <v>492</v>
      </c>
      <c r="F113" s="243" t="s">
        <v>178</v>
      </c>
      <c r="G113" s="271"/>
      <c r="H113" s="271"/>
      <c r="I113" s="271"/>
      <c r="J113" s="271"/>
    </row>
    <row r="114" spans="1:10" s="275" customFormat="1" ht="38.25" hidden="1">
      <c r="A114" s="17" t="s">
        <v>491</v>
      </c>
      <c r="B114" s="17" t="s">
        <v>336</v>
      </c>
      <c r="C114" s="17" t="s">
        <v>369</v>
      </c>
      <c r="D114" s="17" t="s">
        <v>420</v>
      </c>
      <c r="E114" s="17" t="s">
        <v>492</v>
      </c>
      <c r="F114" s="243" t="s">
        <v>179</v>
      </c>
      <c r="G114" s="271"/>
      <c r="H114" s="271"/>
      <c r="I114" s="271"/>
      <c r="J114" s="271"/>
    </row>
    <row r="115" spans="1:10" s="275" customFormat="1" ht="51" hidden="1">
      <c r="A115" s="17" t="s">
        <v>491</v>
      </c>
      <c r="B115" s="17" t="s">
        <v>457</v>
      </c>
      <c r="C115" s="17" t="s">
        <v>369</v>
      </c>
      <c r="D115" s="17" t="s">
        <v>420</v>
      </c>
      <c r="E115" s="17" t="s">
        <v>492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491</v>
      </c>
      <c r="B116" s="298" t="s">
        <v>20</v>
      </c>
      <c r="C116" s="17" t="s">
        <v>369</v>
      </c>
      <c r="D116" s="17" t="s">
        <v>420</v>
      </c>
      <c r="E116" s="17" t="s">
        <v>492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491</v>
      </c>
      <c r="B117" s="298" t="s">
        <v>337</v>
      </c>
      <c r="C117" s="17" t="s">
        <v>369</v>
      </c>
      <c r="D117" s="17" t="s">
        <v>420</v>
      </c>
      <c r="E117" s="17" t="s">
        <v>492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338</v>
      </c>
      <c r="B118" s="18" t="s">
        <v>418</v>
      </c>
      <c r="C118" s="18" t="s">
        <v>369</v>
      </c>
      <c r="D118" s="18" t="s">
        <v>420</v>
      </c>
      <c r="E118" s="18" t="s">
        <v>421</v>
      </c>
      <c r="F118" s="297" t="s">
        <v>501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338</v>
      </c>
      <c r="B119" s="17" t="s">
        <v>459</v>
      </c>
      <c r="C119" s="17" t="s">
        <v>369</v>
      </c>
      <c r="D119" s="17" t="s">
        <v>420</v>
      </c>
      <c r="E119" s="17" t="s">
        <v>485</v>
      </c>
      <c r="F119" s="243" t="s">
        <v>296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500</v>
      </c>
      <c r="B120" s="17" t="s">
        <v>459</v>
      </c>
      <c r="C120" s="17" t="s">
        <v>369</v>
      </c>
      <c r="D120" s="17" t="s">
        <v>420</v>
      </c>
      <c r="E120" s="17" t="s">
        <v>492</v>
      </c>
      <c r="F120" s="243" t="s">
        <v>297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502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A82:F82"/>
    <mergeCell ref="A15:J15"/>
    <mergeCell ref="A17:E17"/>
    <mergeCell ref="A18:E18"/>
    <mergeCell ref="A81:F81"/>
    <mergeCell ref="I1:J1"/>
    <mergeCell ref="I2:J2"/>
    <mergeCell ref="I3:J3"/>
    <mergeCell ref="I6:J6"/>
    <mergeCell ref="I8:J8"/>
    <mergeCell ref="F7:J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zoomScalePageLayoutView="0" workbookViewId="0" topLeftCell="A4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4" t="s">
        <v>680</v>
      </c>
      <c r="D1" s="434"/>
      <c r="E1" s="434"/>
      <c r="F1" s="434"/>
      <c r="G1" s="434"/>
    </row>
    <row r="2" spans="3:7" ht="15.75" hidden="1">
      <c r="C2" s="434" t="s">
        <v>366</v>
      </c>
      <c r="D2" s="434"/>
      <c r="E2" s="434"/>
      <c r="F2" s="434"/>
      <c r="G2" s="434"/>
    </row>
    <row r="3" spans="3:7" ht="15.75" hidden="1">
      <c r="C3" s="434" t="s">
        <v>683</v>
      </c>
      <c r="D3" s="434"/>
      <c r="E3" s="434"/>
      <c r="F3" s="434"/>
      <c r="G3" s="434"/>
    </row>
    <row r="4" spans="3:7" ht="15.75">
      <c r="C4" s="121"/>
      <c r="D4" s="121"/>
      <c r="E4" s="121"/>
      <c r="F4" s="121"/>
      <c r="G4" s="121"/>
    </row>
    <row r="5" spans="3:7" ht="15.75">
      <c r="C5" s="434" t="s">
        <v>680</v>
      </c>
      <c r="D5" s="434"/>
      <c r="E5" s="434"/>
      <c r="F5" s="434"/>
      <c r="G5" s="434"/>
    </row>
    <row r="6" spans="3:7" ht="15.75">
      <c r="C6" s="434" t="s">
        <v>366</v>
      </c>
      <c r="D6" s="434"/>
      <c r="E6" s="434"/>
      <c r="F6" s="434"/>
      <c r="G6" s="434"/>
    </row>
    <row r="7" spans="3:7" ht="15.75">
      <c r="C7" s="434" t="s">
        <v>768</v>
      </c>
      <c r="D7" s="434"/>
      <c r="E7" s="434"/>
      <c r="F7" s="434"/>
      <c r="G7" s="434"/>
    </row>
    <row r="9" spans="1:7" ht="15.75">
      <c r="A9" s="7"/>
      <c r="B9" s="128"/>
      <c r="C9" s="434" t="s">
        <v>641</v>
      </c>
      <c r="D9" s="434"/>
      <c r="E9" s="434"/>
      <c r="F9" s="434"/>
      <c r="G9" s="434"/>
    </row>
    <row r="10" spans="1:7" ht="15.75">
      <c r="A10" s="7"/>
      <c r="B10" s="128"/>
      <c r="C10" s="434" t="s">
        <v>366</v>
      </c>
      <c r="D10" s="434"/>
      <c r="E10" s="434"/>
      <c r="F10" s="434"/>
      <c r="G10" s="434"/>
    </row>
    <row r="11" spans="1:7" ht="15.75">
      <c r="A11" s="7"/>
      <c r="B11" s="128"/>
      <c r="C11" s="434" t="s">
        <v>729</v>
      </c>
      <c r="D11" s="434"/>
      <c r="E11" s="434"/>
      <c r="F11" s="434"/>
      <c r="G11" s="434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2" t="s">
        <v>700</v>
      </c>
      <c r="B13" s="432"/>
      <c r="C13" s="432"/>
      <c r="D13" s="432"/>
      <c r="E13" s="432"/>
      <c r="F13" s="432"/>
      <c r="G13" s="432"/>
    </row>
    <row r="14" ht="12" customHeight="1"/>
    <row r="15" spans="1:7" s="133" customFormat="1" ht="33" customHeight="1">
      <c r="A15" s="131" t="s">
        <v>367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1">
        <f>G18+G26+G34+G60</f>
        <v>15050.008260000002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400">
        <f>G24+G25</f>
        <v>1556.01</v>
      </c>
    </row>
    <row r="24" spans="1:7" ht="15.75">
      <c r="A24" s="125" t="s">
        <v>185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7">
        <v>1196.02</v>
      </c>
    </row>
    <row r="25" spans="1:7" ht="38.25">
      <c r="A25" s="125" t="s">
        <v>187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400">
        <f>G32+G33</f>
        <v>1027.1</v>
      </c>
    </row>
    <row r="32" spans="1:7" ht="15.75">
      <c r="A32" s="125" t="s">
        <v>185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7">
        <v>789.8</v>
      </c>
    </row>
    <row r="33" spans="1:7" ht="38.25">
      <c r="A33" s="125" t="s">
        <v>187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12010.198260000001</v>
      </c>
    </row>
    <row r="35" spans="1:7" ht="39.75" customHeight="1">
      <c r="A35" s="64" t="s">
        <v>190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12010.198260000001</v>
      </c>
    </row>
    <row r="36" spans="1:7" ht="26.25" customHeight="1">
      <c r="A36" s="26" t="s">
        <v>230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12006.298260000001</v>
      </c>
    </row>
    <row r="37" spans="1:7" ht="27" customHeight="1">
      <c r="A37" s="125" t="s">
        <v>184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5">
        <f>G38</f>
        <v>10007.7</v>
      </c>
    </row>
    <row r="38" spans="1:7" ht="43.5" customHeight="1">
      <c r="A38" s="59" t="s">
        <v>227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5">
        <f>G39</f>
        <v>10007.7</v>
      </c>
    </row>
    <row r="39" spans="1:7" ht="16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5">
        <f>G40+G42+G41</f>
        <v>10007.7</v>
      </c>
    </row>
    <row r="40" spans="1:7" ht="15.75">
      <c r="A40" s="125" t="s">
        <v>185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7790.4-110</f>
        <v>7680.4</v>
      </c>
    </row>
    <row r="41" spans="1:7" ht="15.75">
      <c r="A41" s="125" t="s">
        <v>196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1998.5982600000002</v>
      </c>
    </row>
    <row r="44" spans="1:7" ht="29.25" customHeight="1">
      <c r="A44" s="28" t="s">
        <v>231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232</v>
      </c>
      <c r="G44" s="304">
        <f>G45</f>
        <v>1697.3000000000002</v>
      </c>
    </row>
    <row r="45" spans="1:7" ht="28.5" customHeight="1">
      <c r="A45" s="125" t="s">
        <v>233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194</v>
      </c>
      <c r="G45" s="304">
        <f>G46+G47+G48</f>
        <v>1697.3000000000002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f>220+80</f>
        <v>300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f>100+35.6+520+24.7+60-75</f>
        <v>665.3000000000001</v>
      </c>
    </row>
    <row r="48" spans="1:7" ht="14.25" customHeight="1">
      <c r="A48" s="26" t="s">
        <v>708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709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234</v>
      </c>
      <c r="G49" s="304">
        <f>G50+G52</f>
        <v>301.29826</v>
      </c>
    </row>
    <row r="50" spans="1:7" ht="16.5" customHeight="1">
      <c r="A50" s="26" t="s">
        <v>235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236</v>
      </c>
      <c r="G50" s="304">
        <f>32+150</f>
        <v>182</v>
      </c>
    </row>
    <row r="51" spans="1:7" ht="66.75" customHeight="1" hidden="1">
      <c r="A51" s="182" t="s">
        <v>237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295</v>
      </c>
      <c r="G51" s="304"/>
    </row>
    <row r="52" spans="1:7" ht="18" customHeight="1">
      <c r="A52" s="28" t="s">
        <v>238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197</v>
      </c>
      <c r="G52" s="304">
        <f>G53+G54</f>
        <v>119.29826</v>
      </c>
    </row>
    <row r="53" spans="1:7" ht="17.25" customHeight="1">
      <c r="A53" s="28" t="s">
        <v>239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15</v>
      </c>
    </row>
    <row r="54" spans="1:7" ht="17.25" customHeight="1">
      <c r="A54" s="28" t="s">
        <v>200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199</v>
      </c>
      <c r="G54" s="304">
        <f>100.29826+4</f>
        <v>104.29826</v>
      </c>
    </row>
    <row r="55" spans="1:7" ht="29.25" customHeight="1">
      <c r="A55" s="66" t="s">
        <v>240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v>3.9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36">
        <f>G61+G72</f>
        <v>456.7</v>
      </c>
    </row>
    <row r="61" spans="1:7" ht="29.25" customHeight="1">
      <c r="A61" s="66" t="s">
        <v>240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358</v>
      </c>
      <c r="D64" s="339" t="s">
        <v>369</v>
      </c>
      <c r="E64" s="340" t="s">
        <v>603</v>
      </c>
      <c r="F64" s="339" t="s">
        <v>460</v>
      </c>
      <c r="G64" s="361">
        <f>G65+G66</f>
        <v>131.7</v>
      </c>
      <c r="O64" s="4"/>
    </row>
    <row r="65" spans="1:7" ht="15.75">
      <c r="A65" s="125" t="s">
        <v>185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373</v>
      </c>
      <c r="G65" s="304">
        <f>103.5-15.3+12</f>
        <v>100.2</v>
      </c>
    </row>
    <row r="66" spans="1:7" ht="38.25">
      <c r="A66" s="125" t="s">
        <v>187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188</v>
      </c>
      <c r="G66" s="304">
        <v>31.5</v>
      </c>
    </row>
    <row r="67" spans="1:7" ht="25.5">
      <c r="A67" s="28" t="s">
        <v>231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232</v>
      </c>
      <c r="G67" s="304">
        <f>G68</f>
        <v>36</v>
      </c>
    </row>
    <row r="68" spans="1:7" ht="25.5">
      <c r="A68" s="125" t="s">
        <v>195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194</v>
      </c>
      <c r="G68" s="304">
        <f>G69+G70+G71</f>
        <v>36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376</v>
      </c>
      <c r="G69" s="365">
        <v>6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377</v>
      </c>
      <c r="G70" s="304">
        <v>10</v>
      </c>
    </row>
    <row r="71" spans="1:7" ht="28.5" customHeight="1">
      <c r="A71" s="26" t="s">
        <v>708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709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289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24</v>
      </c>
    </row>
    <row r="79" spans="1:7" s="139" customFormat="1" ht="28.5" customHeight="1">
      <c r="A79" s="28" t="s">
        <v>231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232</v>
      </c>
      <c r="G79" s="351">
        <f>G80</f>
        <v>24</v>
      </c>
    </row>
    <row r="80" spans="1:7" s="139" customFormat="1" ht="28.5" customHeight="1">
      <c r="A80" s="125" t="s">
        <v>233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194</v>
      </c>
      <c r="G80" s="351">
        <f>G81</f>
        <v>24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303">
        <v>24</v>
      </c>
    </row>
    <row r="82" spans="1:7" s="139" customFormat="1" ht="27" customHeight="1" hidden="1">
      <c r="A82" s="46" t="s">
        <v>557</v>
      </c>
      <c r="B82" s="44" t="s">
        <v>155</v>
      </c>
      <c r="C82" s="62" t="s">
        <v>358</v>
      </c>
      <c r="D82" s="62" t="s">
        <v>369</v>
      </c>
      <c r="E82" s="51" t="s">
        <v>558</v>
      </c>
      <c r="F82" s="45"/>
      <c r="G82" s="305">
        <f>G83</f>
        <v>0</v>
      </c>
    </row>
    <row r="83" spans="1:7" ht="27" customHeight="1" hidden="1">
      <c r="A83" s="26" t="s">
        <v>559</v>
      </c>
      <c r="B83" s="37" t="s">
        <v>155</v>
      </c>
      <c r="C83" s="40" t="s">
        <v>358</v>
      </c>
      <c r="D83" s="40" t="s">
        <v>369</v>
      </c>
      <c r="E83" s="71" t="s">
        <v>558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358</v>
      </c>
      <c r="D84" s="40" t="s">
        <v>369</v>
      </c>
      <c r="E84" s="71" t="s">
        <v>558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358</v>
      </c>
      <c r="D85" s="40" t="s">
        <v>369</v>
      </c>
      <c r="E85" s="71" t="s">
        <v>558</v>
      </c>
      <c r="F85" s="24" t="s">
        <v>377</v>
      </c>
      <c r="G85" s="304">
        <v>0</v>
      </c>
    </row>
    <row r="86" spans="1:7" ht="27" customHeight="1" hidden="1">
      <c r="A86" s="46" t="s">
        <v>557</v>
      </c>
      <c r="B86" s="44" t="s">
        <v>155</v>
      </c>
      <c r="C86" s="62" t="s">
        <v>358</v>
      </c>
      <c r="D86" s="62" t="s">
        <v>369</v>
      </c>
      <c r="E86" s="51" t="s">
        <v>561</v>
      </c>
      <c r="F86" s="24" t="s">
        <v>232</v>
      </c>
      <c r="G86" s="304">
        <f>G87</f>
        <v>0</v>
      </c>
    </row>
    <row r="87" spans="1:7" ht="27" customHeight="1" hidden="1">
      <c r="A87" s="26" t="s">
        <v>560</v>
      </c>
      <c r="B87" s="37" t="s">
        <v>155</v>
      </c>
      <c r="C87" s="40" t="s">
        <v>358</v>
      </c>
      <c r="D87" s="40" t="s">
        <v>369</v>
      </c>
      <c r="E87" s="71" t="s">
        <v>561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358</v>
      </c>
      <c r="D88" s="40" t="s">
        <v>369</v>
      </c>
      <c r="E88" s="71" t="s">
        <v>561</v>
      </c>
      <c r="F88" s="24" t="s">
        <v>377</v>
      </c>
      <c r="G88" s="304">
        <v>0</v>
      </c>
    </row>
    <row r="89" spans="1:7" ht="27" customHeight="1" hidden="1">
      <c r="A89" s="46" t="s">
        <v>557</v>
      </c>
      <c r="B89" s="37" t="s">
        <v>155</v>
      </c>
      <c r="C89" s="40" t="s">
        <v>358</v>
      </c>
      <c r="D89" s="40" t="s">
        <v>369</v>
      </c>
      <c r="E89" s="51" t="s">
        <v>563</v>
      </c>
      <c r="F89" s="24" t="s">
        <v>232</v>
      </c>
      <c r="G89" s="304">
        <f>G90</f>
        <v>0</v>
      </c>
    </row>
    <row r="90" spans="1:7" ht="27" customHeight="1" hidden="1">
      <c r="A90" s="26" t="s">
        <v>562</v>
      </c>
      <c r="B90" s="37" t="s">
        <v>155</v>
      </c>
      <c r="C90" s="40" t="s">
        <v>358</v>
      </c>
      <c r="D90" s="40" t="s">
        <v>369</v>
      </c>
      <c r="E90" s="71" t="s">
        <v>563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358</v>
      </c>
      <c r="D91" s="40" t="s">
        <v>369</v>
      </c>
      <c r="E91" s="71" t="s">
        <v>563</v>
      </c>
      <c r="F91" s="24" t="s">
        <v>377</v>
      </c>
      <c r="G91" s="304">
        <v>0</v>
      </c>
    </row>
    <row r="92" spans="1:7" ht="18" customHeight="1" hidden="1">
      <c r="A92" s="46" t="s">
        <v>557</v>
      </c>
      <c r="B92" s="37" t="s">
        <v>155</v>
      </c>
      <c r="C92" s="40" t="s">
        <v>358</v>
      </c>
      <c r="D92" s="40" t="s">
        <v>369</v>
      </c>
      <c r="E92" s="51" t="s">
        <v>579</v>
      </c>
      <c r="F92" s="24"/>
      <c r="G92" s="304">
        <f>G93</f>
        <v>220</v>
      </c>
    </row>
    <row r="93" spans="1:7" ht="18.75" customHeight="1">
      <c r="A93" s="28" t="s">
        <v>710</v>
      </c>
      <c r="B93" s="37" t="s">
        <v>155</v>
      </c>
      <c r="C93" s="40" t="s">
        <v>358</v>
      </c>
      <c r="D93" s="40" t="s">
        <v>369</v>
      </c>
      <c r="E93" s="71" t="s">
        <v>579</v>
      </c>
      <c r="F93" s="24" t="s">
        <v>232</v>
      </c>
      <c r="G93" s="304">
        <f>G94</f>
        <v>220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579</v>
      </c>
      <c r="F94" s="24" t="s">
        <v>194</v>
      </c>
      <c r="G94" s="304">
        <f>G95</f>
        <v>220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579</v>
      </c>
      <c r="F95" s="24" t="s">
        <v>377</v>
      </c>
      <c r="G95" s="304">
        <f>110+110</f>
        <v>220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358</v>
      </c>
      <c r="D98" s="62" t="s">
        <v>369</v>
      </c>
      <c r="E98" s="51" t="s">
        <v>242</v>
      </c>
      <c r="F98" s="45"/>
      <c r="G98" s="351">
        <f>G99</f>
        <v>45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242</v>
      </c>
      <c r="F99" s="24" t="s">
        <v>234</v>
      </c>
      <c r="G99" s="303">
        <f>G100</f>
        <v>45</v>
      </c>
    </row>
    <row r="100" spans="1:7" ht="18" customHeight="1">
      <c r="A100" s="28" t="s">
        <v>238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197</v>
      </c>
      <c r="G100" s="303">
        <f>G101</f>
        <v>45</v>
      </c>
    </row>
    <row r="101" spans="1:7" ht="15.75" customHeight="1">
      <c r="A101" s="26" t="s">
        <v>200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199</v>
      </c>
      <c r="G101" s="303">
        <v>45</v>
      </c>
    </row>
    <row r="102" spans="1:7" ht="15.75" customHeight="1">
      <c r="A102" s="46" t="s">
        <v>582</v>
      </c>
      <c r="B102" s="44" t="s">
        <v>155</v>
      </c>
      <c r="C102" s="62" t="s">
        <v>358</v>
      </c>
      <c r="D102" s="62" t="s">
        <v>369</v>
      </c>
      <c r="E102" s="51" t="s">
        <v>266</v>
      </c>
      <c r="F102" s="45"/>
      <c r="G102" s="305">
        <f>G103</f>
        <v>0</v>
      </c>
    </row>
    <row r="103" spans="1:7" ht="15.75" customHeight="1">
      <c r="A103" s="26" t="s">
        <v>581</v>
      </c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358</v>
      </c>
      <c r="D105" s="25" t="s">
        <v>369</v>
      </c>
      <c r="E105" s="48" t="s">
        <v>266</v>
      </c>
      <c r="F105" s="24" t="s">
        <v>295</v>
      </c>
      <c r="G105" s="304">
        <v>0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732.6000000000001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732.6000000000001</v>
      </c>
    </row>
    <row r="108" spans="1:7" ht="30" customHeight="1">
      <c r="A108" s="66" t="s">
        <v>240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732.6000000000001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732.6000000000001</v>
      </c>
    </row>
    <row r="110" spans="1:7" s="139" customFormat="1" ht="42" customHeight="1">
      <c r="A110" s="59" t="s">
        <v>227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692.6000000000001</v>
      </c>
    </row>
    <row r="111" spans="1:7" ht="20.25" customHeight="1">
      <c r="A111" s="125" t="s">
        <v>193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692.6000000000001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304">
        <f>527.2+6.1</f>
        <v>533.3000000000001</v>
      </c>
    </row>
    <row r="113" spans="1:7" ht="15.75">
      <c r="A113" s="125" t="s">
        <v>196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303">
        <v>0</v>
      </c>
    </row>
    <row r="114" spans="1:7" ht="38.25">
      <c r="A114" s="125" t="s">
        <v>187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188</v>
      </c>
      <c r="G114" s="304">
        <f>153.3+6</f>
        <v>159.3</v>
      </c>
    </row>
    <row r="115" spans="1:7" ht="28.5" customHeight="1">
      <c r="A115" s="28" t="s">
        <v>231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232</v>
      </c>
      <c r="G115" s="304">
        <f>G116</f>
        <v>40</v>
      </c>
    </row>
    <row r="116" spans="1:7" ht="25.5">
      <c r="A116" s="125" t="s">
        <v>233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194</v>
      </c>
      <c r="G116" s="304">
        <f>G117+G118+G119</f>
        <v>40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365">
        <v>10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304">
        <v>10</v>
      </c>
    </row>
    <row r="119" spans="1:7" ht="29.25" customHeight="1">
      <c r="A119" s="26" t="s">
        <v>708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709</v>
      </c>
      <c r="G119" s="304">
        <v>20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220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220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G123+G129+G127</f>
        <v>220</v>
      </c>
    </row>
    <row r="123" spans="1:7" s="139" customFormat="1" ht="28.5" customHeight="1">
      <c r="A123" s="46" t="s">
        <v>208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220</v>
      </c>
    </row>
    <row r="124" spans="1:7" s="139" customFormat="1" ht="28.5" customHeight="1">
      <c r="A124" s="28" t="s">
        <v>231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232</v>
      </c>
      <c r="G124" s="324">
        <f t="shared" si="0"/>
        <v>220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194</v>
      </c>
      <c r="G125" s="324">
        <f t="shared" si="0"/>
        <v>220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328">
        <f>70+150</f>
        <v>220</v>
      </c>
    </row>
    <row r="127" spans="1:7" ht="38.25" customHeight="1">
      <c r="A127" s="46" t="s">
        <v>677</v>
      </c>
      <c r="B127" s="37" t="s">
        <v>535</v>
      </c>
      <c r="C127" s="24" t="s">
        <v>361</v>
      </c>
      <c r="D127" s="24" t="s">
        <v>362</v>
      </c>
      <c r="E127" s="48" t="s">
        <v>678</v>
      </c>
      <c r="F127" s="24"/>
      <c r="G127" s="328">
        <f>G128</f>
        <v>0</v>
      </c>
    </row>
    <row r="128" spans="1:7" ht="27" customHeight="1">
      <c r="A128" s="26" t="s">
        <v>453</v>
      </c>
      <c r="B128" s="37" t="s">
        <v>535</v>
      </c>
      <c r="C128" s="24" t="s">
        <v>361</v>
      </c>
      <c r="D128" s="24" t="s">
        <v>362</v>
      </c>
      <c r="E128" s="48" t="s">
        <v>678</v>
      </c>
      <c r="F128" s="24" t="s">
        <v>377</v>
      </c>
      <c r="G128" s="328">
        <v>0</v>
      </c>
    </row>
    <row r="129" spans="1:7" s="139" customFormat="1" ht="40.5" customHeight="1">
      <c r="A129" s="46" t="s">
        <v>644</v>
      </c>
      <c r="B129" s="37" t="s">
        <v>535</v>
      </c>
      <c r="C129" s="24" t="s">
        <v>361</v>
      </c>
      <c r="D129" s="24" t="s">
        <v>362</v>
      </c>
      <c r="E129" s="48" t="s">
        <v>645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 t="s">
        <v>377</v>
      </c>
      <c r="G130" s="328"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642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348">
        <v>43</v>
      </c>
    </row>
    <row r="138" spans="1:7" ht="15.75" customHeight="1">
      <c r="A138" s="359" t="s">
        <v>567</v>
      </c>
      <c r="B138" s="36" t="s">
        <v>155</v>
      </c>
      <c r="C138" s="34" t="s">
        <v>360</v>
      </c>
      <c r="D138" s="34" t="s">
        <v>569</v>
      </c>
      <c r="E138" s="48"/>
      <c r="F138" s="24"/>
      <c r="G138" s="349">
        <f>G139</f>
        <v>0</v>
      </c>
    </row>
    <row r="139" spans="1:7" ht="25.5" customHeight="1">
      <c r="A139" s="360" t="s">
        <v>568</v>
      </c>
      <c r="B139" s="58" t="s">
        <v>155</v>
      </c>
      <c r="C139" s="50" t="s">
        <v>360</v>
      </c>
      <c r="D139" s="50" t="s">
        <v>569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570</v>
      </c>
      <c r="B140" s="37" t="s">
        <v>155</v>
      </c>
      <c r="C140" s="29" t="s">
        <v>360</v>
      </c>
      <c r="D140" s="29" t="s">
        <v>569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360</v>
      </c>
      <c r="D141" s="29" t="s">
        <v>569</v>
      </c>
      <c r="E141" s="71" t="s">
        <v>572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360</v>
      </c>
      <c r="D142" s="24" t="s">
        <v>569</v>
      </c>
      <c r="E142" s="71" t="s">
        <v>572</v>
      </c>
      <c r="F142" s="24" t="s">
        <v>194</v>
      </c>
      <c r="G142" s="303">
        <f>G143</f>
        <v>0</v>
      </c>
    </row>
    <row r="143" spans="1:7" ht="27" customHeight="1">
      <c r="A143" s="26" t="s">
        <v>453</v>
      </c>
      <c r="B143" s="37" t="s">
        <v>155</v>
      </c>
      <c r="C143" s="24" t="s">
        <v>360</v>
      </c>
      <c r="D143" s="24" t="s">
        <v>569</v>
      </c>
      <c r="E143" s="71" t="s">
        <v>572</v>
      </c>
      <c r="F143" s="24" t="s">
        <v>377</v>
      </c>
      <c r="G143" s="303">
        <v>0</v>
      </c>
    </row>
    <row r="144" spans="1:7" ht="15" customHeight="1">
      <c r="A144" s="31" t="s">
        <v>356</v>
      </c>
      <c r="B144" s="36" t="s">
        <v>155</v>
      </c>
      <c r="C144" s="34" t="s">
        <v>360</v>
      </c>
      <c r="D144" s="34" t="s">
        <v>362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247</v>
      </c>
      <c r="B145" s="58" t="s">
        <v>155</v>
      </c>
      <c r="C145" s="162" t="s">
        <v>360</v>
      </c>
      <c r="D145" s="162" t="s">
        <v>362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360</v>
      </c>
      <c r="D146" s="107" t="s">
        <v>362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360</v>
      </c>
      <c r="D147" s="107" t="s">
        <v>362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360</v>
      </c>
      <c r="D148" s="140" t="s">
        <v>362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377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360</v>
      </c>
      <c r="D151" s="107" t="s">
        <v>362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360</v>
      </c>
      <c r="D152" s="140" t="s">
        <v>362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377</v>
      </c>
      <c r="G154" s="365">
        <f>2350.97+778.70302</f>
        <v>3129.6730199999997</v>
      </c>
    </row>
    <row r="155" spans="1:7" s="139" customFormat="1" ht="27" customHeight="1">
      <c r="A155" s="46" t="s">
        <v>283</v>
      </c>
      <c r="B155" s="44" t="s">
        <v>155</v>
      </c>
      <c r="C155" s="107" t="s">
        <v>360</v>
      </c>
      <c r="D155" s="107" t="s">
        <v>362</v>
      </c>
      <c r="E155" s="51" t="s">
        <v>417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360</v>
      </c>
      <c r="D156" s="117" t="s">
        <v>362</v>
      </c>
      <c r="E156" s="71" t="s">
        <v>417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194</v>
      </c>
      <c r="G157" s="328">
        <f>G158</f>
        <v>50</v>
      </c>
    </row>
    <row r="158" spans="1:7" ht="27" customHeight="1">
      <c r="A158" s="26" t="s">
        <v>453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377</v>
      </c>
      <c r="G158" s="328">
        <v>50</v>
      </c>
    </row>
    <row r="159" spans="1:7" ht="21" customHeight="1" hidden="1">
      <c r="A159" s="26"/>
      <c r="B159" s="37" t="s">
        <v>535</v>
      </c>
      <c r="C159" s="140" t="s">
        <v>360</v>
      </c>
      <c r="D159" s="140" t="s">
        <v>362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 t="s">
        <v>377</v>
      </c>
      <c r="G161" s="144"/>
    </row>
    <row r="162" spans="1:7" s="68" customFormat="1" ht="13.5" customHeight="1">
      <c r="A162" s="54" t="s">
        <v>353</v>
      </c>
      <c r="B162" s="36" t="s">
        <v>155</v>
      </c>
      <c r="C162" s="34" t="s">
        <v>360</v>
      </c>
      <c r="D162" s="34" t="s">
        <v>354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261</v>
      </c>
      <c r="B163" s="58" t="s">
        <v>155</v>
      </c>
      <c r="C163" s="50" t="s">
        <v>360</v>
      </c>
      <c r="D163" s="50" t="s">
        <v>354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360</v>
      </c>
      <c r="D164" s="29" t="s">
        <v>354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282</v>
      </c>
      <c r="B165" s="37" t="s">
        <v>155</v>
      </c>
      <c r="C165" s="29" t="s">
        <v>360</v>
      </c>
      <c r="D165" s="29" t="s">
        <v>354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40" t="s">
        <v>377</v>
      </c>
      <c r="G168" s="73">
        <v>10</v>
      </c>
    </row>
    <row r="169" spans="1:7" s="195" customFormat="1" ht="15" customHeight="1">
      <c r="A169" s="192" t="s">
        <v>390</v>
      </c>
      <c r="B169" s="36" t="s">
        <v>155</v>
      </c>
      <c r="C169" s="201" t="s">
        <v>363</v>
      </c>
      <c r="D169" s="201"/>
      <c r="E169" s="48"/>
      <c r="F169" s="201"/>
      <c r="G169" s="202">
        <f>G170+G180+G200</f>
        <v>10263.3</v>
      </c>
    </row>
    <row r="170" spans="1:7" s="68" customFormat="1" ht="15" customHeight="1">
      <c r="A170" s="54" t="s">
        <v>291</v>
      </c>
      <c r="B170" s="36" t="s">
        <v>155</v>
      </c>
      <c r="C170" s="34" t="s">
        <v>363</v>
      </c>
      <c r="D170" s="34" t="s">
        <v>358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363</v>
      </c>
      <c r="D171" s="50" t="s">
        <v>358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363</v>
      </c>
      <c r="D172" s="45" t="s">
        <v>358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363</v>
      </c>
      <c r="D173" s="29" t="s">
        <v>358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377</v>
      </c>
      <c r="G175" s="49">
        <v>0</v>
      </c>
    </row>
    <row r="176" spans="1:7" s="185" customFormat="1" ht="42.75" customHeight="1">
      <c r="A176" s="46" t="s">
        <v>673</v>
      </c>
      <c r="B176" s="58" t="s">
        <v>155</v>
      </c>
      <c r="C176" s="50" t="s">
        <v>363</v>
      </c>
      <c r="D176" s="50" t="s">
        <v>358</v>
      </c>
      <c r="E176" s="74" t="s">
        <v>674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363</v>
      </c>
      <c r="D177" s="29" t="s">
        <v>358</v>
      </c>
      <c r="E177" s="71" t="s">
        <v>674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363</v>
      </c>
      <c r="D178" s="29" t="s">
        <v>358</v>
      </c>
      <c r="E178" s="71" t="s">
        <v>674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453</v>
      </c>
      <c r="B179" s="37" t="s">
        <v>155</v>
      </c>
      <c r="C179" s="29" t="s">
        <v>363</v>
      </c>
      <c r="D179" s="29" t="s">
        <v>358</v>
      </c>
      <c r="E179" s="71" t="s">
        <v>674</v>
      </c>
      <c r="F179" s="29" t="s">
        <v>377</v>
      </c>
      <c r="G179" s="49">
        <v>0</v>
      </c>
    </row>
    <row r="180" spans="1:7" s="68" customFormat="1" ht="15" customHeight="1">
      <c r="A180" s="54" t="s">
        <v>365</v>
      </c>
      <c r="B180" s="36" t="s">
        <v>155</v>
      </c>
      <c r="C180" s="34" t="s">
        <v>363</v>
      </c>
      <c r="D180" s="34" t="s">
        <v>359</v>
      </c>
      <c r="E180" s="148"/>
      <c r="F180" s="34"/>
      <c r="G180" s="123">
        <f>G195+G184</f>
        <v>0</v>
      </c>
    </row>
    <row r="181" spans="1:7" ht="25.5">
      <c r="A181" s="26" t="s">
        <v>412</v>
      </c>
      <c r="B181" s="36" t="s">
        <v>155</v>
      </c>
      <c r="C181" s="24" t="s">
        <v>363</v>
      </c>
      <c r="D181" s="24" t="s">
        <v>359</v>
      </c>
      <c r="E181" s="74" t="s">
        <v>248</v>
      </c>
      <c r="F181" s="24"/>
      <c r="G181" s="304">
        <f>G182</f>
        <v>0</v>
      </c>
    </row>
    <row r="182" spans="1:7" ht="25.5">
      <c r="A182" s="26" t="s">
        <v>391</v>
      </c>
      <c r="B182" s="36" t="s">
        <v>155</v>
      </c>
      <c r="C182" s="24" t="s">
        <v>363</v>
      </c>
      <c r="D182" s="24" t="s">
        <v>359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392</v>
      </c>
      <c r="B183" s="36" t="s">
        <v>155</v>
      </c>
      <c r="C183" s="24" t="s">
        <v>363</v>
      </c>
      <c r="D183" s="24" t="s">
        <v>359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637</v>
      </c>
      <c r="B184" s="36" t="s">
        <v>155</v>
      </c>
      <c r="C184" s="45" t="s">
        <v>363</v>
      </c>
      <c r="D184" s="45" t="s">
        <v>359</v>
      </c>
      <c r="E184" s="51" t="s">
        <v>292</v>
      </c>
      <c r="F184" s="45"/>
      <c r="G184" s="305">
        <f>G187+G192</f>
        <v>0</v>
      </c>
    </row>
    <row r="185" spans="1:7" s="139" customFormat="1" ht="30" customHeight="1">
      <c r="A185" s="182" t="s">
        <v>545</v>
      </c>
      <c r="B185" s="37" t="s">
        <v>155</v>
      </c>
      <c r="C185" s="24" t="s">
        <v>363</v>
      </c>
      <c r="D185" s="24" t="s">
        <v>359</v>
      </c>
      <c r="E185" s="48" t="s">
        <v>440</v>
      </c>
      <c r="F185" s="34"/>
      <c r="G185" s="304">
        <f>G186+G192</f>
        <v>0</v>
      </c>
    </row>
    <row r="186" spans="1:7" ht="42" customHeight="1">
      <c r="A186" s="28" t="s">
        <v>543</v>
      </c>
      <c r="B186" s="37" t="s">
        <v>155</v>
      </c>
      <c r="C186" s="29" t="s">
        <v>363</v>
      </c>
      <c r="D186" s="29" t="s">
        <v>359</v>
      </c>
      <c r="E186" s="71" t="s">
        <v>544</v>
      </c>
      <c r="F186" s="29"/>
      <c r="G186" s="49">
        <v>0</v>
      </c>
    </row>
    <row r="187" spans="1:7" ht="28.5" customHeight="1">
      <c r="A187" s="334" t="s">
        <v>546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 t="s">
        <v>547</v>
      </c>
      <c r="G187" s="179">
        <v>0</v>
      </c>
    </row>
    <row r="188" spans="1:7" ht="27.75" customHeight="1">
      <c r="A188" s="26" t="s">
        <v>543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548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363</v>
      </c>
      <c r="D191" s="24" t="s">
        <v>359</v>
      </c>
      <c r="E191" s="48" t="s">
        <v>551</v>
      </c>
      <c r="F191" s="24"/>
      <c r="G191" s="304">
        <f>G192</f>
        <v>0</v>
      </c>
    </row>
    <row r="192" spans="1:7" s="139" customFormat="1" ht="28.5" customHeight="1">
      <c r="A192" s="334" t="s">
        <v>546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30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304">
        <v>0</v>
      </c>
    </row>
    <row r="194" spans="1:7" ht="29.25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G196</f>
        <v>0</v>
      </c>
    </row>
    <row r="196" spans="1:7" s="185" customFormat="1" ht="26.2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48">
        <f>G197</f>
        <v>0</v>
      </c>
    </row>
    <row r="197" spans="1:7" s="139" customFormat="1" ht="32.25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60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03">
        <v>0</v>
      </c>
    </row>
    <row r="200" spans="1:7" s="160" customFormat="1" ht="30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G201+G218+G226+G212</f>
        <v>10263.3</v>
      </c>
    </row>
    <row r="201" spans="1:7" s="160" customFormat="1" ht="30" customHeight="1">
      <c r="A201" s="64" t="s">
        <v>711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v>2209.5</v>
      </c>
    </row>
    <row r="206" spans="1:7" s="139" customFormat="1" ht="15" customHeight="1">
      <c r="A206" s="125" t="s">
        <v>578</v>
      </c>
      <c r="B206" s="37" t="s">
        <v>155</v>
      </c>
      <c r="C206" s="29" t="s">
        <v>363</v>
      </c>
      <c r="D206" s="29" t="s">
        <v>361</v>
      </c>
      <c r="E206" s="71" t="s">
        <v>604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ht="27" customHeight="1">
      <c r="A208" s="26" t="s">
        <v>453</v>
      </c>
      <c r="B208" s="37" t="s">
        <v>155</v>
      </c>
      <c r="C208" s="29" t="s">
        <v>363</v>
      </c>
      <c r="D208" s="29" t="s">
        <v>361</v>
      </c>
      <c r="E208" s="71" t="s">
        <v>604</v>
      </c>
      <c r="F208" s="29" t="s">
        <v>377</v>
      </c>
      <c r="G208" s="49">
        <v>0</v>
      </c>
    </row>
    <row r="209" spans="1:7" ht="17.25" customHeight="1">
      <c r="A209" s="125" t="s">
        <v>595</v>
      </c>
      <c r="B209" s="37" t="s">
        <v>155</v>
      </c>
      <c r="C209" s="29" t="s">
        <v>363</v>
      </c>
      <c r="D209" s="29" t="s">
        <v>361</v>
      </c>
      <c r="E209" s="71" t="s">
        <v>604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363</v>
      </c>
      <c r="D210" s="29" t="s">
        <v>361</v>
      </c>
      <c r="E210" s="71" t="s">
        <v>604</v>
      </c>
      <c r="F210" s="24" t="s">
        <v>194</v>
      </c>
      <c r="G210" s="49">
        <f>G211</f>
        <v>100</v>
      </c>
    </row>
    <row r="211" spans="1:7" ht="27" customHeight="1">
      <c r="A211" s="26" t="s">
        <v>453</v>
      </c>
      <c r="B211" s="37" t="s">
        <v>155</v>
      </c>
      <c r="C211" s="29" t="s">
        <v>363</v>
      </c>
      <c r="D211" s="29" t="s">
        <v>361</v>
      </c>
      <c r="E211" s="71" t="s">
        <v>604</v>
      </c>
      <c r="F211" s="29" t="s">
        <v>377</v>
      </c>
      <c r="G211" s="49">
        <v>100</v>
      </c>
    </row>
    <row r="212" spans="1:7" ht="27" customHeight="1">
      <c r="A212" s="64" t="s">
        <v>633</v>
      </c>
      <c r="B212" s="58" t="s">
        <v>155</v>
      </c>
      <c r="C212" s="50" t="s">
        <v>363</v>
      </c>
      <c r="D212" s="50" t="s">
        <v>361</v>
      </c>
      <c r="E212" s="74" t="s">
        <v>635</v>
      </c>
      <c r="F212" s="29"/>
      <c r="G212" s="178">
        <f>G213</f>
        <v>0</v>
      </c>
    </row>
    <row r="213" spans="1:7" ht="27" customHeight="1">
      <c r="A213" s="26" t="s">
        <v>634</v>
      </c>
      <c r="B213" s="37" t="s">
        <v>155</v>
      </c>
      <c r="C213" s="29" t="s">
        <v>363</v>
      </c>
      <c r="D213" s="29" t="s">
        <v>361</v>
      </c>
      <c r="E213" s="71" t="s">
        <v>636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363</v>
      </c>
      <c r="D214" s="29" t="s">
        <v>361</v>
      </c>
      <c r="E214" s="71" t="s">
        <v>636</v>
      </c>
      <c r="F214" s="29" t="s">
        <v>194</v>
      </c>
      <c r="G214" s="49">
        <f>G215</f>
        <v>0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636</v>
      </c>
      <c r="F215" s="29" t="s">
        <v>377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597</v>
      </c>
      <c r="B218" s="58" t="s">
        <v>155</v>
      </c>
      <c r="C218" s="50" t="s">
        <v>363</v>
      </c>
      <c r="D218" s="50" t="s">
        <v>361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605</v>
      </c>
      <c r="B219" s="37" t="s">
        <v>155</v>
      </c>
      <c r="C219" s="29" t="s">
        <v>363</v>
      </c>
      <c r="D219" s="29" t="s">
        <v>361</v>
      </c>
      <c r="E219" s="71" t="s">
        <v>607</v>
      </c>
      <c r="F219" s="29" t="s">
        <v>396</v>
      </c>
      <c r="G219" s="49">
        <v>5478.8</v>
      </c>
    </row>
    <row r="220" spans="1:7" ht="20.25" customHeight="1">
      <c r="A220" s="28" t="s">
        <v>606</v>
      </c>
      <c r="B220" s="37" t="s">
        <v>155</v>
      </c>
      <c r="C220" s="29" t="s">
        <v>363</v>
      </c>
      <c r="D220" s="29" t="s">
        <v>361</v>
      </c>
      <c r="E220" s="71" t="s">
        <v>607</v>
      </c>
      <c r="F220" s="29" t="s">
        <v>186</v>
      </c>
      <c r="G220" s="49">
        <v>1654.6</v>
      </c>
    </row>
    <row r="221" spans="1:7" ht="20.25" customHeight="1">
      <c r="A221" s="26" t="s">
        <v>598</v>
      </c>
      <c r="B221" s="37" t="s">
        <v>155</v>
      </c>
      <c r="C221" s="29" t="s">
        <v>363</v>
      </c>
      <c r="D221" s="29" t="s">
        <v>361</v>
      </c>
      <c r="E221" s="71" t="s">
        <v>599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363</v>
      </c>
      <c r="D222" s="29" t="s">
        <v>361</v>
      </c>
      <c r="E222" s="71" t="s">
        <v>599</v>
      </c>
      <c r="F222" s="29" t="s">
        <v>194</v>
      </c>
      <c r="G222" s="49">
        <f>G224+G223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599</v>
      </c>
      <c r="F223" s="29" t="s">
        <v>376</v>
      </c>
      <c r="G223" s="49">
        <v>0</v>
      </c>
    </row>
    <row r="224" spans="1:7" ht="27" customHeight="1">
      <c r="A224" s="26" t="s">
        <v>453</v>
      </c>
      <c r="B224" s="37" t="s">
        <v>155</v>
      </c>
      <c r="C224" s="29" t="s">
        <v>363</v>
      </c>
      <c r="D224" s="29" t="s">
        <v>361</v>
      </c>
      <c r="E224" s="71" t="s">
        <v>599</v>
      </c>
      <c r="F224" s="29" t="s">
        <v>377</v>
      </c>
      <c r="G224" s="49">
        <v>0</v>
      </c>
    </row>
    <row r="225" spans="1:7" ht="19.5" customHeight="1">
      <c r="A225" s="26" t="s">
        <v>378</v>
      </c>
      <c r="B225" s="37" t="s">
        <v>155</v>
      </c>
      <c r="C225" s="29" t="s">
        <v>363</v>
      </c>
      <c r="D225" s="29" t="s">
        <v>361</v>
      </c>
      <c r="E225" s="71" t="s">
        <v>599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363</v>
      </c>
      <c r="D226" s="50" t="s">
        <v>361</v>
      </c>
      <c r="E226" s="74" t="s">
        <v>118</v>
      </c>
      <c r="F226" s="50"/>
      <c r="G226" s="347">
        <f>G227+G240+G244+G232</f>
        <v>820.4</v>
      </c>
    </row>
    <row r="227" spans="1:7" s="139" customFormat="1" ht="26.25" customHeight="1">
      <c r="A227" s="16" t="s">
        <v>284</v>
      </c>
      <c r="B227" s="44" t="s">
        <v>155</v>
      </c>
      <c r="C227" s="45" t="s">
        <v>363</v>
      </c>
      <c r="D227" s="45" t="s">
        <v>361</v>
      </c>
      <c r="E227" s="51" t="s">
        <v>124</v>
      </c>
      <c r="F227" s="62"/>
      <c r="G227" s="324">
        <f>G228</f>
        <v>634</v>
      </c>
    </row>
    <row r="228" spans="1:7" s="139" customFormat="1" ht="26.2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124</v>
      </c>
      <c r="F228" s="40" t="s">
        <v>232</v>
      </c>
      <c r="G228" s="324">
        <f>G229</f>
        <v>634</v>
      </c>
    </row>
    <row r="229" spans="1:7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194</v>
      </c>
      <c r="G229" s="324">
        <f>G230+G231</f>
        <v>634</v>
      </c>
    </row>
    <row r="230" spans="1:7" s="139" customFormat="1" ht="25.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25" t="s">
        <v>377</v>
      </c>
      <c r="G230" s="328">
        <v>51</v>
      </c>
    </row>
    <row r="231" spans="1:7" s="139" customFormat="1" ht="25.5" customHeight="1">
      <c r="A231" s="26" t="s">
        <v>708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709</v>
      </c>
      <c r="G231" s="328">
        <f>583</f>
        <v>583</v>
      </c>
    </row>
    <row r="232" spans="1:7" s="139" customFormat="1" ht="28.5" customHeight="1">
      <c r="A232" s="184" t="s">
        <v>285</v>
      </c>
      <c r="B232" s="37" t="s">
        <v>155</v>
      </c>
      <c r="C232" s="45" t="s">
        <v>363</v>
      </c>
      <c r="D232" s="45" t="s">
        <v>361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363</v>
      </c>
      <c r="D233" s="24" t="s">
        <v>361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453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25" t="s">
        <v>377</v>
      </c>
      <c r="G235" s="328">
        <v>0</v>
      </c>
    </row>
    <row r="236" spans="1:7" s="139" customFormat="1" ht="28.5" customHeight="1">
      <c r="A236" s="16" t="s">
        <v>286</v>
      </c>
      <c r="B236" s="37" t="s">
        <v>155</v>
      </c>
      <c r="C236" s="45" t="s">
        <v>363</v>
      </c>
      <c r="D236" s="45" t="s">
        <v>361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363</v>
      </c>
      <c r="D237" s="24" t="s">
        <v>361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453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25" t="s">
        <v>377</v>
      </c>
      <c r="G239" s="144">
        <v>0</v>
      </c>
    </row>
    <row r="240" spans="1:7" ht="27.75" customHeight="1">
      <c r="A240" s="46" t="s">
        <v>393</v>
      </c>
      <c r="B240" s="44" t="s">
        <v>155</v>
      </c>
      <c r="C240" s="45" t="s">
        <v>363</v>
      </c>
      <c r="D240" s="45" t="s">
        <v>361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363</v>
      </c>
      <c r="D241" s="29" t="s">
        <v>361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453</v>
      </c>
      <c r="B243" s="37" t="s">
        <v>155</v>
      </c>
      <c r="C243" s="24" t="s">
        <v>363</v>
      </c>
      <c r="D243" s="24" t="s">
        <v>361</v>
      </c>
      <c r="E243" s="71" t="s">
        <v>127</v>
      </c>
      <c r="F243" s="25" t="s">
        <v>377</v>
      </c>
      <c r="G243" s="328">
        <v>0</v>
      </c>
    </row>
    <row r="244" spans="1:7" s="68" customFormat="1" ht="30" customHeight="1">
      <c r="A244" s="46" t="s">
        <v>287</v>
      </c>
      <c r="B244" s="44" t="s">
        <v>155</v>
      </c>
      <c r="C244" s="45" t="s">
        <v>363</v>
      </c>
      <c r="D244" s="45" t="s">
        <v>361</v>
      </c>
      <c r="E244" s="51" t="s">
        <v>128</v>
      </c>
      <c r="F244" s="62"/>
      <c r="G244" s="324">
        <f>G245</f>
        <v>186.4</v>
      </c>
    </row>
    <row r="245" spans="1:7" s="185" customFormat="1" ht="30" customHeight="1">
      <c r="A245" s="28" t="s">
        <v>231</v>
      </c>
      <c r="B245" s="37" t="s">
        <v>155</v>
      </c>
      <c r="C245" s="24" t="s">
        <v>363</v>
      </c>
      <c r="D245" s="24" t="s">
        <v>361</v>
      </c>
      <c r="E245" s="48" t="s">
        <v>128</v>
      </c>
      <c r="F245" s="40" t="s">
        <v>232</v>
      </c>
      <c r="G245" s="328">
        <f>G246</f>
        <v>186.4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194</v>
      </c>
      <c r="G246" s="328">
        <f>G247</f>
        <v>186.4</v>
      </c>
    </row>
    <row r="247" spans="1:7" s="139" customFormat="1" ht="27" customHeight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25" t="s">
        <v>377</v>
      </c>
      <c r="G247" s="328">
        <f>100+20+66.4</f>
        <v>186.4</v>
      </c>
    </row>
    <row r="248" spans="1:7" ht="19.5" customHeight="1">
      <c r="A248" s="186" t="s">
        <v>394</v>
      </c>
      <c r="B248" s="36" t="s">
        <v>155</v>
      </c>
      <c r="C248" s="201" t="s">
        <v>364</v>
      </c>
      <c r="D248" s="201"/>
      <c r="E248" s="48"/>
      <c r="F248" s="193"/>
      <c r="G248" s="346">
        <f>G249</f>
        <v>8991.09</v>
      </c>
    </row>
    <row r="249" spans="1:7" ht="16.5" customHeight="1">
      <c r="A249" s="190" t="s">
        <v>395</v>
      </c>
      <c r="B249" s="36" t="s">
        <v>155</v>
      </c>
      <c r="C249" s="34" t="s">
        <v>364</v>
      </c>
      <c r="D249" s="34" t="s">
        <v>358</v>
      </c>
      <c r="E249" s="148"/>
      <c r="F249" s="101"/>
      <c r="G249" s="327">
        <f>G250+G313+G304+G310</f>
        <v>8991.09</v>
      </c>
    </row>
    <row r="250" spans="1:7" ht="27">
      <c r="A250" s="64" t="s">
        <v>163</v>
      </c>
      <c r="B250" s="58" t="s">
        <v>155</v>
      </c>
      <c r="C250" s="50" t="s">
        <v>364</v>
      </c>
      <c r="D250" s="50" t="s">
        <v>358</v>
      </c>
      <c r="E250" s="74" t="s">
        <v>60</v>
      </c>
      <c r="F250" s="69"/>
      <c r="G250" s="344">
        <f>G251+G278+G297</f>
        <v>8418.83</v>
      </c>
    </row>
    <row r="251" spans="1:7" ht="16.5" customHeight="1">
      <c r="A251" s="46" t="s">
        <v>164</v>
      </c>
      <c r="B251" s="37" t="s">
        <v>155</v>
      </c>
      <c r="C251" s="45" t="s">
        <v>364</v>
      </c>
      <c r="D251" s="45" t="s">
        <v>358</v>
      </c>
      <c r="E251" s="51" t="s">
        <v>61</v>
      </c>
      <c r="F251" s="62"/>
      <c r="G251" s="324">
        <f>G252+G258+G269</f>
        <v>6608.488</v>
      </c>
    </row>
    <row r="252" spans="1:7" ht="20.25" customHeight="1">
      <c r="A252" s="46" t="s">
        <v>165</v>
      </c>
      <c r="B252" s="37" t="s">
        <v>155</v>
      </c>
      <c r="C252" s="45" t="s">
        <v>364</v>
      </c>
      <c r="D252" s="45" t="s">
        <v>358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364</v>
      </c>
      <c r="D253" s="29" t="s">
        <v>358</v>
      </c>
      <c r="E253" s="71" t="s">
        <v>253</v>
      </c>
      <c r="F253" s="25" t="s">
        <v>536</v>
      </c>
      <c r="G253" s="328">
        <f>G254</f>
        <v>4739.5</v>
      </c>
    </row>
    <row r="254" spans="1:7" ht="21.75" customHeight="1">
      <c r="A254" s="26" t="s">
        <v>289</v>
      </c>
      <c r="B254" s="37" t="s">
        <v>155</v>
      </c>
      <c r="C254" s="24" t="s">
        <v>364</v>
      </c>
      <c r="D254" s="24" t="s">
        <v>358</v>
      </c>
      <c r="E254" s="71" t="s">
        <v>253</v>
      </c>
      <c r="F254" s="40" t="s">
        <v>424</v>
      </c>
      <c r="G254" s="328">
        <f>G255+G256+G257</f>
        <v>4739.5</v>
      </c>
    </row>
    <row r="255" spans="1:12" ht="18.75" customHeight="1">
      <c r="A255" s="26" t="s">
        <v>268</v>
      </c>
      <c r="B255" s="37" t="s">
        <v>155</v>
      </c>
      <c r="C255" s="24" t="s">
        <v>364</v>
      </c>
      <c r="D255" s="24" t="s">
        <v>358</v>
      </c>
      <c r="E255" s="71" t="s">
        <v>253</v>
      </c>
      <c r="F255" s="24" t="s">
        <v>396</v>
      </c>
      <c r="G255" s="328">
        <f>3640</f>
        <v>3640</v>
      </c>
      <c r="J255" s="127"/>
      <c r="L255" s="127"/>
    </row>
    <row r="256" spans="1:7" ht="26.25" customHeight="1">
      <c r="A256" s="26" t="s">
        <v>269</v>
      </c>
      <c r="B256" s="37" t="s">
        <v>155</v>
      </c>
      <c r="C256" s="24" t="s">
        <v>364</v>
      </c>
      <c r="D256" s="24" t="s">
        <v>358</v>
      </c>
      <c r="E256" s="71" t="s">
        <v>253</v>
      </c>
      <c r="F256" s="24" t="s">
        <v>397</v>
      </c>
      <c r="G256" s="328">
        <v>0</v>
      </c>
    </row>
    <row r="257" spans="1:9" ht="27" customHeight="1">
      <c r="A257" s="26" t="s">
        <v>270</v>
      </c>
      <c r="B257" s="37" t="s">
        <v>155</v>
      </c>
      <c r="C257" s="24" t="s">
        <v>364</v>
      </c>
      <c r="D257" s="24" t="s">
        <v>358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/>
      <c r="G258" s="328">
        <f>G259+G264</f>
        <v>1868.988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232</v>
      </c>
      <c r="G259" s="328">
        <f>G260</f>
        <v>1862.912</v>
      </c>
    </row>
    <row r="260" spans="1:7" ht="17.25" customHeight="1">
      <c r="A260" s="125" t="s">
        <v>233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194</v>
      </c>
      <c r="G260" s="328">
        <f>G261+G262+G263</f>
        <v>1862.912</v>
      </c>
    </row>
    <row r="261" spans="1:7" s="139" customFormat="1" ht="29.25" customHeight="1">
      <c r="A261" s="26" t="s">
        <v>375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376</v>
      </c>
      <c r="G261" s="365">
        <f>149.812-9</f>
        <v>140.812</v>
      </c>
    </row>
    <row r="262" spans="1:7" s="139" customFormat="1" ht="31.5" customHeight="1">
      <c r="A262" s="26" t="s">
        <v>453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377</v>
      </c>
      <c r="G262" s="328">
        <v>176.6</v>
      </c>
    </row>
    <row r="263" spans="1:7" s="139" customFormat="1" ht="31.5" customHeight="1">
      <c r="A263" s="26" t="s">
        <v>712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709</v>
      </c>
      <c r="G263" s="328">
        <f>1081.5+364+100</f>
        <v>1545.5</v>
      </c>
    </row>
    <row r="264" spans="1:7" ht="17.25" customHeight="1">
      <c r="A264" s="26" t="s">
        <v>45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234</v>
      </c>
      <c r="G264" s="328">
        <f>G266+G265</f>
        <v>6.076</v>
      </c>
    </row>
    <row r="265" spans="1:7" ht="17.25" customHeight="1">
      <c r="A265" s="26" t="s">
        <v>686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295</v>
      </c>
      <c r="G265" s="328">
        <v>0</v>
      </c>
    </row>
    <row r="266" spans="1:7" ht="15.75">
      <c r="A266" s="26" t="s">
        <v>198</v>
      </c>
      <c r="B266" s="37" t="s">
        <v>155</v>
      </c>
      <c r="C266" s="24" t="s">
        <v>364</v>
      </c>
      <c r="D266" s="24" t="s">
        <v>358</v>
      </c>
      <c r="E266" s="71" t="s">
        <v>254</v>
      </c>
      <c r="F266" s="24" t="s">
        <v>197</v>
      </c>
      <c r="G266" s="328">
        <f>G268+G267</f>
        <v>6.076</v>
      </c>
    </row>
    <row r="267" spans="1:7" ht="25.5">
      <c r="A267" s="26" t="s">
        <v>378</v>
      </c>
      <c r="B267" s="37" t="s">
        <v>155</v>
      </c>
      <c r="C267" s="24" t="s">
        <v>364</v>
      </c>
      <c r="D267" s="24" t="s">
        <v>358</v>
      </c>
      <c r="E267" s="71" t="s">
        <v>254</v>
      </c>
      <c r="F267" s="24" t="s">
        <v>379</v>
      </c>
      <c r="G267" s="328">
        <v>6.076</v>
      </c>
    </row>
    <row r="268" spans="1:7" ht="27.75" customHeight="1">
      <c r="A268" s="26" t="s">
        <v>378</v>
      </c>
      <c r="B268" s="37" t="s">
        <v>155</v>
      </c>
      <c r="C268" s="24" t="s">
        <v>364</v>
      </c>
      <c r="D268" s="24" t="s">
        <v>358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553</v>
      </c>
      <c r="B269" s="36" t="s">
        <v>155</v>
      </c>
      <c r="C269" s="34" t="s">
        <v>364</v>
      </c>
      <c r="D269" s="34" t="s">
        <v>358</v>
      </c>
      <c r="E269" s="148" t="s">
        <v>555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364</v>
      </c>
      <c r="D270" s="29" t="s">
        <v>358</v>
      </c>
      <c r="E270" s="71" t="s">
        <v>555</v>
      </c>
      <c r="F270" s="29" t="s">
        <v>536</v>
      </c>
      <c r="G270" s="342">
        <f>G271</f>
        <v>0</v>
      </c>
    </row>
    <row r="271" spans="1:7" ht="22.5" customHeight="1" hidden="1">
      <c r="A271" s="26" t="s">
        <v>289</v>
      </c>
      <c r="B271" s="37" t="s">
        <v>155</v>
      </c>
      <c r="C271" s="29" t="s">
        <v>364</v>
      </c>
      <c r="D271" s="29" t="s">
        <v>358</v>
      </c>
      <c r="E271" s="71" t="s">
        <v>555</v>
      </c>
      <c r="F271" s="29" t="s">
        <v>424</v>
      </c>
      <c r="G271" s="342">
        <f>G272+G273</f>
        <v>0</v>
      </c>
    </row>
    <row r="272" spans="1:7" ht="27.75" customHeight="1" hidden="1">
      <c r="A272" s="26" t="s">
        <v>268</v>
      </c>
      <c r="B272" s="37" t="s">
        <v>155</v>
      </c>
      <c r="C272" s="24" t="s">
        <v>364</v>
      </c>
      <c r="D272" s="24" t="s">
        <v>358</v>
      </c>
      <c r="E272" s="71" t="s">
        <v>555</v>
      </c>
      <c r="F272" s="24" t="s">
        <v>396</v>
      </c>
      <c r="G272" s="328">
        <v>0</v>
      </c>
    </row>
    <row r="273" spans="1:7" ht="27.75" customHeight="1" hidden="1">
      <c r="A273" s="26" t="s">
        <v>270</v>
      </c>
      <c r="B273" s="37" t="s">
        <v>155</v>
      </c>
      <c r="C273" s="24" t="s">
        <v>364</v>
      </c>
      <c r="D273" s="24" t="s">
        <v>358</v>
      </c>
      <c r="E273" s="71" t="s">
        <v>555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364</v>
      </c>
      <c r="D278" s="45" t="s">
        <v>358</v>
      </c>
      <c r="E278" s="51" t="s">
        <v>255</v>
      </c>
      <c r="F278" s="62"/>
      <c r="G278" s="324">
        <f>G279+G286+G291</f>
        <v>1616.864</v>
      </c>
    </row>
    <row r="279" spans="1:7" ht="27.75" customHeight="1">
      <c r="A279" s="59" t="s">
        <v>227</v>
      </c>
      <c r="B279" s="37" t="s">
        <v>155</v>
      </c>
      <c r="C279" s="24" t="s">
        <v>364</v>
      </c>
      <c r="D279" s="24" t="s">
        <v>358</v>
      </c>
      <c r="E279" s="48" t="s">
        <v>256</v>
      </c>
      <c r="F279" s="40" t="s">
        <v>536</v>
      </c>
      <c r="G279" s="324">
        <f>G280</f>
        <v>1314.533</v>
      </c>
    </row>
    <row r="280" spans="1:7" ht="27.75" customHeight="1">
      <c r="A280" s="26" t="s">
        <v>289</v>
      </c>
      <c r="B280" s="37" t="s">
        <v>155</v>
      </c>
      <c r="C280" s="24" t="s">
        <v>364</v>
      </c>
      <c r="D280" s="24" t="s">
        <v>358</v>
      </c>
      <c r="E280" s="48" t="s">
        <v>257</v>
      </c>
      <c r="F280" s="40" t="s">
        <v>424</v>
      </c>
      <c r="G280" s="328">
        <f>G281+G282+G283</f>
        <v>1314.533</v>
      </c>
    </row>
    <row r="281" spans="1:7" ht="27.75" customHeight="1">
      <c r="A281" s="26" t="s">
        <v>268</v>
      </c>
      <c r="B281" s="37" t="s">
        <v>155</v>
      </c>
      <c r="C281" s="24" t="s">
        <v>364</v>
      </c>
      <c r="D281" s="24" t="s">
        <v>358</v>
      </c>
      <c r="E281" s="48" t="s">
        <v>257</v>
      </c>
      <c r="F281" s="24" t="s">
        <v>396</v>
      </c>
      <c r="G281" s="328">
        <f>1300.3-364</f>
        <v>936.3</v>
      </c>
    </row>
    <row r="282" spans="1:7" ht="27.75" customHeight="1">
      <c r="A282" s="26" t="s">
        <v>269</v>
      </c>
      <c r="B282" s="37" t="s">
        <v>155</v>
      </c>
      <c r="C282" s="24" t="s">
        <v>364</v>
      </c>
      <c r="D282" s="24" t="s">
        <v>358</v>
      </c>
      <c r="E282" s="48" t="s">
        <v>257</v>
      </c>
      <c r="F282" s="24" t="s">
        <v>397</v>
      </c>
      <c r="G282" s="328">
        <v>0</v>
      </c>
    </row>
    <row r="283" spans="1:7" ht="27.75" customHeight="1">
      <c r="A283" s="26" t="s">
        <v>270</v>
      </c>
      <c r="B283" s="37" t="s">
        <v>155</v>
      </c>
      <c r="C283" s="24" t="s">
        <v>364</v>
      </c>
      <c r="D283" s="24" t="s">
        <v>358</v>
      </c>
      <c r="E283" s="48" t="s">
        <v>257</v>
      </c>
      <c r="F283" s="24" t="s">
        <v>186</v>
      </c>
      <c r="G283" s="328">
        <f>392.7-14.467</f>
        <v>378.233</v>
      </c>
    </row>
    <row r="284" spans="1:7" ht="25.5" hidden="1">
      <c r="A284" s="26" t="s">
        <v>290</v>
      </c>
      <c r="B284" s="37" t="s">
        <v>155</v>
      </c>
      <c r="C284" s="24" t="s">
        <v>364</v>
      </c>
      <c r="D284" s="24" t="s">
        <v>358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537</v>
      </c>
      <c r="B285" s="37" t="s">
        <v>155</v>
      </c>
      <c r="C285" s="24" t="s">
        <v>364</v>
      </c>
      <c r="D285" s="24" t="s">
        <v>358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364</v>
      </c>
      <c r="D286" s="24" t="s">
        <v>358</v>
      </c>
      <c r="E286" s="48" t="s">
        <v>258</v>
      </c>
      <c r="F286" s="24"/>
      <c r="G286" s="328">
        <f>G287</f>
        <v>302.331</v>
      </c>
    </row>
    <row r="287" spans="1:7" ht="33.75" customHeight="1">
      <c r="A287" s="28" t="s">
        <v>231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24" t="s">
        <v>232</v>
      </c>
      <c r="G287" s="328">
        <f>G288</f>
        <v>302.331</v>
      </c>
    </row>
    <row r="288" spans="1:7" ht="42.75" customHeight="1">
      <c r="A288" s="125" t="s">
        <v>233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194</v>
      </c>
      <c r="G288" s="328">
        <f>G289+G290+G296</f>
        <v>302.331</v>
      </c>
    </row>
    <row r="289" spans="1:7" ht="18" customHeight="1">
      <c r="A289" s="26" t="s">
        <v>375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376</v>
      </c>
      <c r="G289" s="328">
        <f>34-10</f>
        <v>24</v>
      </c>
    </row>
    <row r="290" spans="1:7" ht="38.25">
      <c r="A290" s="26" t="s">
        <v>453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377</v>
      </c>
      <c r="G290" s="328">
        <f>112.5-19.369</f>
        <v>93.131</v>
      </c>
    </row>
    <row r="291" spans="1:7" ht="25.5" hidden="1">
      <c r="A291" s="54" t="s">
        <v>554</v>
      </c>
      <c r="B291" s="37" t="s">
        <v>155</v>
      </c>
      <c r="C291" s="24" t="s">
        <v>364</v>
      </c>
      <c r="D291" s="24" t="s">
        <v>358</v>
      </c>
      <c r="E291" s="148" t="s">
        <v>556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364</v>
      </c>
      <c r="D292" s="24" t="s">
        <v>358</v>
      </c>
      <c r="E292" s="71" t="s">
        <v>556</v>
      </c>
      <c r="F292" s="24" t="s">
        <v>536</v>
      </c>
      <c r="G292" s="342">
        <f>G293</f>
        <v>0</v>
      </c>
    </row>
    <row r="293" spans="1:7" ht="15.75" hidden="1">
      <c r="A293" s="26" t="s">
        <v>289</v>
      </c>
      <c r="B293" s="37" t="s">
        <v>155</v>
      </c>
      <c r="C293" s="24" t="s">
        <v>364</v>
      </c>
      <c r="D293" s="24" t="s">
        <v>358</v>
      </c>
      <c r="E293" s="71" t="s">
        <v>556</v>
      </c>
      <c r="F293" s="24" t="s">
        <v>424</v>
      </c>
      <c r="G293" s="342">
        <f>G294+G295</f>
        <v>0</v>
      </c>
    </row>
    <row r="294" spans="1:7" ht="15.75" hidden="1">
      <c r="A294" s="26" t="s">
        <v>268</v>
      </c>
      <c r="B294" s="37" t="s">
        <v>155</v>
      </c>
      <c r="C294" s="24" t="s">
        <v>364</v>
      </c>
      <c r="D294" s="24" t="s">
        <v>358</v>
      </c>
      <c r="E294" s="71" t="s">
        <v>556</v>
      </c>
      <c r="F294" s="24" t="s">
        <v>396</v>
      </c>
      <c r="G294" s="328">
        <v>0</v>
      </c>
    </row>
    <row r="295" spans="1:7" ht="25.5" hidden="1">
      <c r="A295" s="26" t="s">
        <v>270</v>
      </c>
      <c r="B295" s="37" t="s">
        <v>155</v>
      </c>
      <c r="C295" s="24" t="s">
        <v>364</v>
      </c>
      <c r="D295" s="24" t="s">
        <v>358</v>
      </c>
      <c r="E295" s="71" t="s">
        <v>556</v>
      </c>
      <c r="F295" s="24" t="s">
        <v>186</v>
      </c>
      <c r="G295" s="328">
        <v>0</v>
      </c>
    </row>
    <row r="296" spans="1:7" ht="15.75">
      <c r="A296" s="26" t="s">
        <v>708</v>
      </c>
      <c r="B296" s="37" t="s">
        <v>155</v>
      </c>
      <c r="C296" s="24" t="s">
        <v>364</v>
      </c>
      <c r="D296" s="24" t="s">
        <v>358</v>
      </c>
      <c r="E296" s="48" t="s">
        <v>258</v>
      </c>
      <c r="F296" s="24" t="s">
        <v>709</v>
      </c>
      <c r="G296" s="328">
        <f>285.2-100</f>
        <v>185.2</v>
      </c>
    </row>
    <row r="297" spans="1:7" ht="29.25" customHeight="1">
      <c r="A297" s="64" t="s">
        <v>169</v>
      </c>
      <c r="B297" s="58" t="s">
        <v>155</v>
      </c>
      <c r="C297" s="50" t="s">
        <v>364</v>
      </c>
      <c r="D297" s="50" t="s">
        <v>358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364</v>
      </c>
      <c r="D298" s="24" t="s">
        <v>358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364</v>
      </c>
      <c r="D299" s="24" t="s">
        <v>358</v>
      </c>
      <c r="E299" s="48" t="s">
        <v>260</v>
      </c>
      <c r="F299" s="40" t="s">
        <v>536</v>
      </c>
      <c r="G299" s="328">
        <f>G301+G303</f>
        <v>193.478</v>
      </c>
    </row>
    <row r="300" spans="1:7" s="139" customFormat="1" ht="15" customHeight="1">
      <c r="A300" s="26" t="s">
        <v>289</v>
      </c>
      <c r="B300" s="37" t="s">
        <v>155</v>
      </c>
      <c r="C300" s="24" t="s">
        <v>364</v>
      </c>
      <c r="D300" s="24" t="s">
        <v>358</v>
      </c>
      <c r="E300" s="48" t="s">
        <v>260</v>
      </c>
      <c r="F300" s="40" t="s">
        <v>424</v>
      </c>
      <c r="G300" s="328">
        <f>G301+G302+G303</f>
        <v>193.478</v>
      </c>
    </row>
    <row r="301" spans="1:7" s="139" customFormat="1" ht="28.5" customHeight="1">
      <c r="A301" s="26" t="s">
        <v>268</v>
      </c>
      <c r="B301" s="37" t="s">
        <v>155</v>
      </c>
      <c r="C301" s="24" t="s">
        <v>364</v>
      </c>
      <c r="D301" s="24" t="s">
        <v>358</v>
      </c>
      <c r="E301" s="48" t="s">
        <v>260</v>
      </c>
      <c r="F301" s="24" t="s">
        <v>396</v>
      </c>
      <c r="G301" s="328">
        <f>148.6</f>
        <v>148.6</v>
      </c>
    </row>
    <row r="302" spans="1:7" s="139" customFormat="1" ht="27.75" customHeight="1">
      <c r="A302" s="26" t="s">
        <v>454</v>
      </c>
      <c r="B302" s="37" t="s">
        <v>535</v>
      </c>
      <c r="C302" s="24" t="s">
        <v>364</v>
      </c>
      <c r="D302" s="24" t="s">
        <v>358</v>
      </c>
      <c r="E302" s="48" t="s">
        <v>260</v>
      </c>
      <c r="F302" s="24" t="s">
        <v>397</v>
      </c>
      <c r="G302" s="328"/>
    </row>
    <row r="303" spans="1:7" ht="26.25" customHeight="1">
      <c r="A303" s="26" t="s">
        <v>270</v>
      </c>
      <c r="B303" s="37" t="s">
        <v>155</v>
      </c>
      <c r="C303" s="24" t="s">
        <v>364</v>
      </c>
      <c r="D303" s="24" t="s">
        <v>358</v>
      </c>
      <c r="E303" s="48" t="s">
        <v>260</v>
      </c>
      <c r="F303" s="24" t="s">
        <v>186</v>
      </c>
      <c r="G303" s="180">
        <v>44.878</v>
      </c>
    </row>
    <row r="304" spans="1:7" ht="26.25" customHeight="1">
      <c r="A304" s="205" t="s">
        <v>755</v>
      </c>
      <c r="B304" s="58" t="s">
        <v>155</v>
      </c>
      <c r="C304" s="50" t="s">
        <v>364</v>
      </c>
      <c r="D304" s="50" t="s">
        <v>358</v>
      </c>
      <c r="E304" s="74" t="s">
        <v>757</v>
      </c>
      <c r="F304" s="24"/>
      <c r="G304" s="424">
        <f>G305</f>
        <v>522.06</v>
      </c>
    </row>
    <row r="305" spans="1:7" ht="26.25" customHeight="1">
      <c r="A305" s="422" t="s">
        <v>756</v>
      </c>
      <c r="B305" s="37" t="s">
        <v>155</v>
      </c>
      <c r="C305" s="29" t="s">
        <v>364</v>
      </c>
      <c r="D305" s="29" t="s">
        <v>358</v>
      </c>
      <c r="E305" s="71" t="s">
        <v>757</v>
      </c>
      <c r="F305" s="24"/>
      <c r="G305" s="180">
        <f>G306</f>
        <v>522.06</v>
      </c>
    </row>
    <row r="306" spans="1:7" ht="26.25" customHeight="1">
      <c r="A306" s="28" t="s">
        <v>231</v>
      </c>
      <c r="B306" s="37" t="s">
        <v>155</v>
      </c>
      <c r="C306" s="29" t="s">
        <v>364</v>
      </c>
      <c r="D306" s="29" t="s">
        <v>358</v>
      </c>
      <c r="E306" s="71" t="s">
        <v>757</v>
      </c>
      <c r="F306" s="24" t="s">
        <v>232</v>
      </c>
      <c r="G306" s="180">
        <f>G307</f>
        <v>522.06</v>
      </c>
    </row>
    <row r="307" spans="1:7" ht="26.25" customHeight="1">
      <c r="A307" s="125" t="s">
        <v>233</v>
      </c>
      <c r="B307" s="37" t="s">
        <v>155</v>
      </c>
      <c r="C307" s="29" t="s">
        <v>364</v>
      </c>
      <c r="D307" s="29" t="s">
        <v>358</v>
      </c>
      <c r="E307" s="71" t="s">
        <v>757</v>
      </c>
      <c r="F307" s="24" t="s">
        <v>194</v>
      </c>
      <c r="G307" s="180">
        <f>G308+G309</f>
        <v>522.06</v>
      </c>
    </row>
    <row r="308" spans="1:7" ht="26.25" customHeight="1">
      <c r="A308" s="26" t="s">
        <v>375</v>
      </c>
      <c r="B308" s="37" t="s">
        <v>155</v>
      </c>
      <c r="C308" s="29" t="s">
        <v>364</v>
      </c>
      <c r="D308" s="29" t="s">
        <v>358</v>
      </c>
      <c r="E308" s="71" t="s">
        <v>757</v>
      </c>
      <c r="F308" s="24" t="s">
        <v>376</v>
      </c>
      <c r="G308" s="180">
        <v>53.99</v>
      </c>
    </row>
    <row r="309" spans="1:7" ht="26.25" customHeight="1">
      <c r="A309" s="26" t="s">
        <v>453</v>
      </c>
      <c r="B309" s="37" t="s">
        <v>155</v>
      </c>
      <c r="C309" s="29" t="s">
        <v>364</v>
      </c>
      <c r="D309" s="29" t="s">
        <v>358</v>
      </c>
      <c r="E309" s="71" t="s">
        <v>757</v>
      </c>
      <c r="F309" s="24" t="s">
        <v>377</v>
      </c>
      <c r="G309" s="180">
        <v>468.07</v>
      </c>
    </row>
    <row r="310" spans="1:7" ht="26.25" customHeight="1">
      <c r="A310" s="205" t="s">
        <v>758</v>
      </c>
      <c r="B310" s="58" t="s">
        <v>155</v>
      </c>
      <c r="C310" s="50" t="s">
        <v>364</v>
      </c>
      <c r="D310" s="50" t="s">
        <v>358</v>
      </c>
      <c r="E310" s="74" t="s">
        <v>760</v>
      </c>
      <c r="F310" s="24"/>
      <c r="G310" s="424">
        <f>G311</f>
        <v>20.2</v>
      </c>
    </row>
    <row r="311" spans="1:7" ht="26.25" customHeight="1">
      <c r="A311" s="423" t="s">
        <v>759</v>
      </c>
      <c r="B311" s="37" t="s">
        <v>155</v>
      </c>
      <c r="C311" s="29" t="s">
        <v>364</v>
      </c>
      <c r="D311" s="29" t="s">
        <v>358</v>
      </c>
      <c r="E311" s="71" t="s">
        <v>760</v>
      </c>
      <c r="F311" s="24" t="s">
        <v>194</v>
      </c>
      <c r="G311" s="180">
        <f>G312</f>
        <v>20.2</v>
      </c>
    </row>
    <row r="312" spans="1:7" ht="26.25" customHeight="1">
      <c r="A312" s="26" t="s">
        <v>453</v>
      </c>
      <c r="B312" s="37" t="s">
        <v>155</v>
      </c>
      <c r="C312" s="29" t="s">
        <v>364</v>
      </c>
      <c r="D312" s="29" t="s">
        <v>358</v>
      </c>
      <c r="E312" s="71" t="s">
        <v>760</v>
      </c>
      <c r="F312" s="24" t="s">
        <v>377</v>
      </c>
      <c r="G312" s="180">
        <v>20.2</v>
      </c>
    </row>
    <row r="313" spans="1:7" ht="14.25" customHeight="1">
      <c r="A313" s="205" t="s">
        <v>206</v>
      </c>
      <c r="B313" s="58" t="s">
        <v>155</v>
      </c>
      <c r="C313" s="50" t="s">
        <v>364</v>
      </c>
      <c r="D313" s="50" t="s">
        <v>358</v>
      </c>
      <c r="E313" s="74" t="s">
        <v>118</v>
      </c>
      <c r="F313" s="69"/>
      <c r="G313" s="344">
        <f>G314</f>
        <v>30</v>
      </c>
    </row>
    <row r="314" spans="1:7" s="68" customFormat="1" ht="12.75" customHeight="1">
      <c r="A314" s="206" t="s">
        <v>288</v>
      </c>
      <c r="B314" s="37" t="s">
        <v>155</v>
      </c>
      <c r="C314" s="45" t="s">
        <v>398</v>
      </c>
      <c r="D314" s="45" t="s">
        <v>358</v>
      </c>
      <c r="E314" s="51" t="s">
        <v>129</v>
      </c>
      <c r="F314" s="62"/>
      <c r="G314" s="324">
        <f>G315</f>
        <v>30</v>
      </c>
    </row>
    <row r="315" spans="1:7" s="185" customFormat="1" ht="29.25" customHeight="1">
      <c r="A315" s="28" t="s">
        <v>231</v>
      </c>
      <c r="B315" s="37" t="s">
        <v>155</v>
      </c>
      <c r="C315" s="24" t="s">
        <v>364</v>
      </c>
      <c r="D315" s="24" t="s">
        <v>358</v>
      </c>
      <c r="E315" s="48" t="s">
        <v>129</v>
      </c>
      <c r="F315" s="40" t="s">
        <v>232</v>
      </c>
      <c r="G315" s="324">
        <f>G316</f>
        <v>30</v>
      </c>
    </row>
    <row r="316" spans="1:7" s="139" customFormat="1" ht="15.75" customHeight="1">
      <c r="A316" s="125" t="s">
        <v>233</v>
      </c>
      <c r="B316" s="37" t="s">
        <v>155</v>
      </c>
      <c r="C316" s="24" t="s">
        <v>364</v>
      </c>
      <c r="D316" s="24" t="s">
        <v>358</v>
      </c>
      <c r="E316" s="48" t="s">
        <v>129</v>
      </c>
      <c r="F316" s="40" t="s">
        <v>194</v>
      </c>
      <c r="G316" s="324">
        <f>G317</f>
        <v>30</v>
      </c>
    </row>
    <row r="317" spans="1:7" ht="15.75" customHeight="1">
      <c r="A317" s="26" t="s">
        <v>453</v>
      </c>
      <c r="B317" s="37" t="s">
        <v>155</v>
      </c>
      <c r="C317" s="24" t="s">
        <v>364</v>
      </c>
      <c r="D317" s="24" t="s">
        <v>358</v>
      </c>
      <c r="E317" s="48" t="s">
        <v>129</v>
      </c>
      <c r="F317" s="24" t="s">
        <v>377</v>
      </c>
      <c r="G317" s="328">
        <f>20.5+30-20.5</f>
        <v>30</v>
      </c>
    </row>
    <row r="318" spans="1:7" ht="15.75" customHeight="1">
      <c r="A318" s="192" t="s">
        <v>402</v>
      </c>
      <c r="B318" s="36" t="s">
        <v>155</v>
      </c>
      <c r="C318" s="201" t="s">
        <v>403</v>
      </c>
      <c r="D318" s="201"/>
      <c r="E318" s="48"/>
      <c r="F318" s="201"/>
      <c r="G318" s="327">
        <f>G319</f>
        <v>129.6</v>
      </c>
    </row>
    <row r="319" spans="1:7" ht="13.5" customHeight="1" hidden="1">
      <c r="A319" s="75" t="s">
        <v>404</v>
      </c>
      <c r="B319" s="36" t="s">
        <v>155</v>
      </c>
      <c r="C319" s="34" t="s">
        <v>403</v>
      </c>
      <c r="D319" s="34" t="s">
        <v>358</v>
      </c>
      <c r="E319" s="148"/>
      <c r="F319" s="34"/>
      <c r="G319" s="327">
        <f>G320</f>
        <v>129.6</v>
      </c>
    </row>
    <row r="320" spans="1:7" s="68" customFormat="1" ht="14.25" customHeight="1">
      <c r="A320" s="207" t="s">
        <v>206</v>
      </c>
      <c r="B320" s="58" t="s">
        <v>155</v>
      </c>
      <c r="C320" s="50" t="s">
        <v>403</v>
      </c>
      <c r="D320" s="50" t="s">
        <v>358</v>
      </c>
      <c r="E320" s="74" t="s">
        <v>118</v>
      </c>
      <c r="F320" s="50"/>
      <c r="G320" s="344">
        <f>G321</f>
        <v>129.6</v>
      </c>
    </row>
    <row r="321" spans="1:7" s="68" customFormat="1" ht="14.25" customHeight="1">
      <c r="A321" s="183" t="s">
        <v>405</v>
      </c>
      <c r="B321" s="37" t="s">
        <v>155</v>
      </c>
      <c r="C321" s="45" t="s">
        <v>403</v>
      </c>
      <c r="D321" s="45" t="s">
        <v>358</v>
      </c>
      <c r="E321" s="51" t="s">
        <v>136</v>
      </c>
      <c r="F321" s="45"/>
      <c r="G321" s="324">
        <f>G322</f>
        <v>129.6</v>
      </c>
    </row>
    <row r="322" spans="1:7" s="185" customFormat="1" ht="29.25" customHeight="1">
      <c r="A322" s="76" t="s">
        <v>275</v>
      </c>
      <c r="B322" s="37" t="s">
        <v>155</v>
      </c>
      <c r="C322" s="24" t="s">
        <v>403</v>
      </c>
      <c r="D322" s="24" t="s">
        <v>358</v>
      </c>
      <c r="E322" s="48" t="s">
        <v>136</v>
      </c>
      <c r="F322" s="24" t="s">
        <v>276</v>
      </c>
      <c r="G322" s="328">
        <f>G324</f>
        <v>129.6</v>
      </c>
    </row>
    <row r="323" spans="1:7" s="139" customFormat="1" ht="29.25" customHeight="1">
      <c r="A323" s="76" t="s">
        <v>342</v>
      </c>
      <c r="B323" s="37" t="s">
        <v>155</v>
      </c>
      <c r="C323" s="24" t="s">
        <v>403</v>
      </c>
      <c r="D323" s="24" t="s">
        <v>358</v>
      </c>
      <c r="E323" s="48" t="s">
        <v>136</v>
      </c>
      <c r="F323" s="24" t="s">
        <v>535</v>
      </c>
      <c r="G323" s="328">
        <f>G324</f>
        <v>129.6</v>
      </c>
    </row>
    <row r="324" spans="1:7" s="139" customFormat="1" ht="21" customHeight="1">
      <c r="A324" s="208" t="s">
        <v>455</v>
      </c>
      <c r="B324" s="37" t="s">
        <v>155</v>
      </c>
      <c r="C324" s="24" t="s">
        <v>403</v>
      </c>
      <c r="D324" s="24" t="s">
        <v>358</v>
      </c>
      <c r="E324" s="48" t="s">
        <v>136</v>
      </c>
      <c r="F324" s="24" t="s">
        <v>406</v>
      </c>
      <c r="G324" s="345">
        <v>129.6</v>
      </c>
    </row>
    <row r="325" spans="1:7" s="139" customFormat="1" ht="18.75" customHeight="1">
      <c r="A325" s="186" t="s">
        <v>399</v>
      </c>
      <c r="B325" s="36" t="s">
        <v>155</v>
      </c>
      <c r="C325" s="201" t="s">
        <v>401</v>
      </c>
      <c r="D325" s="24"/>
      <c r="E325" s="48"/>
      <c r="F325" s="24"/>
      <c r="G325" s="346">
        <f>G326</f>
        <v>327</v>
      </c>
    </row>
    <row r="326" spans="1:7" s="139" customFormat="1" ht="18.75" customHeight="1">
      <c r="A326" s="190" t="s">
        <v>400</v>
      </c>
      <c r="B326" s="36" t="s">
        <v>155</v>
      </c>
      <c r="C326" s="34" t="s">
        <v>401</v>
      </c>
      <c r="D326" s="34" t="s">
        <v>359</v>
      </c>
      <c r="E326" s="148"/>
      <c r="F326" s="34"/>
      <c r="G326" s="327">
        <f>G327</f>
        <v>327</v>
      </c>
    </row>
    <row r="327" spans="1:7" s="139" customFormat="1" ht="31.5" customHeight="1">
      <c r="A327" s="77" t="s">
        <v>206</v>
      </c>
      <c r="B327" s="58" t="s">
        <v>155</v>
      </c>
      <c r="C327" s="50" t="s">
        <v>401</v>
      </c>
      <c r="D327" s="50" t="s">
        <v>359</v>
      </c>
      <c r="E327" s="74" t="s">
        <v>118</v>
      </c>
      <c r="F327" s="50"/>
      <c r="G327" s="344">
        <f>G328</f>
        <v>327</v>
      </c>
    </row>
    <row r="328" spans="1:7" s="139" customFormat="1" ht="29.25" customHeight="1">
      <c r="A328" s="210" t="s">
        <v>277</v>
      </c>
      <c r="B328" s="44" t="s">
        <v>155</v>
      </c>
      <c r="C328" s="45" t="s">
        <v>401</v>
      </c>
      <c r="D328" s="45" t="s">
        <v>359</v>
      </c>
      <c r="E328" s="51" t="s">
        <v>278</v>
      </c>
      <c r="F328" s="45"/>
      <c r="G328" s="342">
        <f>G329</f>
        <v>327</v>
      </c>
    </row>
    <row r="329" spans="1:7" s="139" customFormat="1" ht="29.25" customHeight="1">
      <c r="A329" s="28" t="s">
        <v>231</v>
      </c>
      <c r="B329" s="37" t="s">
        <v>155</v>
      </c>
      <c r="C329" s="29" t="s">
        <v>401</v>
      </c>
      <c r="D329" s="29" t="s">
        <v>359</v>
      </c>
      <c r="E329" s="48" t="s">
        <v>278</v>
      </c>
      <c r="F329" s="29" t="s">
        <v>232</v>
      </c>
      <c r="G329" s="342">
        <f>G330+G335</f>
        <v>327</v>
      </c>
    </row>
    <row r="330" spans="1:7" s="139" customFormat="1" ht="29.25" customHeight="1">
      <c r="A330" s="125" t="s">
        <v>233</v>
      </c>
      <c r="B330" s="37" t="s">
        <v>155</v>
      </c>
      <c r="C330" s="29" t="s">
        <v>401</v>
      </c>
      <c r="D330" s="29" t="s">
        <v>359</v>
      </c>
      <c r="E330" s="48" t="s">
        <v>278</v>
      </c>
      <c r="F330" s="29" t="s">
        <v>194</v>
      </c>
      <c r="G330" s="342">
        <f>G332+G331</f>
        <v>327</v>
      </c>
    </row>
    <row r="331" spans="1:7" s="139" customFormat="1" ht="29.25" customHeight="1">
      <c r="A331" s="26" t="s">
        <v>453</v>
      </c>
      <c r="B331" s="37" t="s">
        <v>155</v>
      </c>
      <c r="C331" s="29" t="s">
        <v>401</v>
      </c>
      <c r="D331" s="29" t="s">
        <v>359</v>
      </c>
      <c r="E331" s="48" t="s">
        <v>278</v>
      </c>
      <c r="F331" s="29" t="s">
        <v>377</v>
      </c>
      <c r="G331" s="342">
        <v>30</v>
      </c>
    </row>
    <row r="332" spans="1:7" s="68" customFormat="1" ht="27" customHeight="1">
      <c r="A332" s="26" t="s">
        <v>736</v>
      </c>
      <c r="B332" s="37" t="s">
        <v>155</v>
      </c>
      <c r="C332" s="29" t="s">
        <v>401</v>
      </c>
      <c r="D332" s="29" t="s">
        <v>359</v>
      </c>
      <c r="E332" s="48" t="s">
        <v>278</v>
      </c>
      <c r="F332" s="29" t="s">
        <v>709</v>
      </c>
      <c r="G332" s="342">
        <v>297</v>
      </c>
    </row>
    <row r="333" spans="1:7" s="68" customFormat="1" ht="58.5" customHeight="1">
      <c r="A333" s="211" t="s">
        <v>279</v>
      </c>
      <c r="B333" s="37" t="s">
        <v>155</v>
      </c>
      <c r="C333" s="45" t="s">
        <v>401</v>
      </c>
      <c r="D333" s="45" t="s">
        <v>359</v>
      </c>
      <c r="E333" s="51" t="s">
        <v>280</v>
      </c>
      <c r="F333" s="51"/>
      <c r="G333" s="324">
        <f>G334</f>
        <v>0</v>
      </c>
    </row>
    <row r="334" spans="1:7" ht="27.75" customHeight="1">
      <c r="A334" s="28" t="s">
        <v>231</v>
      </c>
      <c r="B334" s="37" t="s">
        <v>155</v>
      </c>
      <c r="C334" s="29" t="s">
        <v>401</v>
      </c>
      <c r="D334" s="29" t="s">
        <v>359</v>
      </c>
      <c r="E334" s="71" t="s">
        <v>280</v>
      </c>
      <c r="F334" s="29" t="s">
        <v>232</v>
      </c>
      <c r="G334" s="325">
        <f>G335</f>
        <v>0</v>
      </c>
    </row>
    <row r="335" spans="1:7" s="139" customFormat="1" ht="30" customHeight="1">
      <c r="A335" s="125" t="s">
        <v>233</v>
      </c>
      <c r="B335" s="37" t="s">
        <v>155</v>
      </c>
      <c r="C335" s="29" t="s">
        <v>401</v>
      </c>
      <c r="D335" s="29" t="s">
        <v>359</v>
      </c>
      <c r="E335" s="71" t="s">
        <v>280</v>
      </c>
      <c r="F335" s="29" t="s">
        <v>194</v>
      </c>
      <c r="G335" s="325">
        <f>G336</f>
        <v>0</v>
      </c>
    </row>
    <row r="336" spans="1:7" ht="28.5" customHeight="1">
      <c r="A336" s="26" t="s">
        <v>453</v>
      </c>
      <c r="B336" s="37" t="s">
        <v>535</v>
      </c>
      <c r="C336" s="29" t="s">
        <v>401</v>
      </c>
      <c r="D336" s="29" t="s">
        <v>359</v>
      </c>
      <c r="E336" s="71" t="s">
        <v>280</v>
      </c>
      <c r="F336" s="29" t="s">
        <v>377</v>
      </c>
      <c r="G336" s="325">
        <v>0</v>
      </c>
    </row>
    <row r="337" spans="1:7" ht="21" customHeight="1">
      <c r="A337" s="116" t="s">
        <v>583</v>
      </c>
      <c r="B337" s="36" t="s">
        <v>155</v>
      </c>
      <c r="C337" s="34" t="s">
        <v>369</v>
      </c>
      <c r="D337" s="34" t="s">
        <v>358</v>
      </c>
      <c r="E337" s="148" t="s">
        <v>585</v>
      </c>
      <c r="F337" s="29"/>
      <c r="G337" s="389">
        <f>G338</f>
        <v>0</v>
      </c>
    </row>
    <row r="338" spans="1:7" ht="18.75" customHeight="1">
      <c r="A338" s="208" t="s">
        <v>584</v>
      </c>
      <c r="B338" s="37" t="s">
        <v>155</v>
      </c>
      <c r="C338" s="29" t="s">
        <v>369</v>
      </c>
      <c r="D338" s="29" t="s">
        <v>358</v>
      </c>
      <c r="E338" s="71" t="s">
        <v>585</v>
      </c>
      <c r="F338" s="29" t="s">
        <v>586</v>
      </c>
      <c r="G338" s="389">
        <f>G339</f>
        <v>0</v>
      </c>
    </row>
    <row r="339" spans="1:7" ht="28.5" customHeight="1">
      <c r="A339" s="208"/>
      <c r="B339" s="37" t="s">
        <v>155</v>
      </c>
      <c r="C339" s="29" t="s">
        <v>369</v>
      </c>
      <c r="D339" s="29" t="s">
        <v>358</v>
      </c>
      <c r="E339" s="71" t="s">
        <v>585</v>
      </c>
      <c r="F339" s="29" t="s">
        <v>587</v>
      </c>
      <c r="G339" s="335">
        <v>0</v>
      </c>
    </row>
    <row r="340" spans="1:7" ht="28.5" customHeight="1" hidden="1">
      <c r="A340" s="208"/>
      <c r="B340" s="37"/>
      <c r="C340" s="29"/>
      <c r="D340" s="29"/>
      <c r="E340" s="71"/>
      <c r="F340" s="29"/>
      <c r="G340" s="325"/>
    </row>
    <row r="341" spans="1:7" ht="16.5" customHeight="1">
      <c r="A341" s="212" t="s">
        <v>408</v>
      </c>
      <c r="B341" s="36" t="s">
        <v>155</v>
      </c>
      <c r="C341" s="201" t="s">
        <v>411</v>
      </c>
      <c r="D341" s="201"/>
      <c r="E341" s="48"/>
      <c r="F341" s="201"/>
      <c r="G341" s="326">
        <f>G342</f>
        <v>353</v>
      </c>
    </row>
    <row r="342" spans="1:11" s="139" customFormat="1" ht="15.75" customHeight="1">
      <c r="A342" s="54" t="s">
        <v>409</v>
      </c>
      <c r="B342" s="36" t="s">
        <v>155</v>
      </c>
      <c r="C342" s="34" t="s">
        <v>411</v>
      </c>
      <c r="D342" s="34" t="s">
        <v>361</v>
      </c>
      <c r="E342" s="148"/>
      <c r="F342" s="34"/>
      <c r="G342" s="327">
        <f>G343</f>
        <v>353</v>
      </c>
      <c r="J342" s="343"/>
      <c r="K342" s="343"/>
    </row>
    <row r="343" spans="1:7" s="139" customFormat="1" ht="15.75" customHeight="1">
      <c r="A343" s="77" t="s">
        <v>206</v>
      </c>
      <c r="B343" s="58" t="s">
        <v>155</v>
      </c>
      <c r="C343" s="50" t="s">
        <v>411</v>
      </c>
      <c r="D343" s="50" t="s">
        <v>361</v>
      </c>
      <c r="E343" s="74" t="s">
        <v>118</v>
      </c>
      <c r="F343" s="24"/>
      <c r="G343" s="328">
        <f>G344+G347+G350+G353+G356+G361</f>
        <v>353</v>
      </c>
    </row>
    <row r="344" spans="1:7" ht="42.75" customHeight="1">
      <c r="A344" s="46" t="s">
        <v>151</v>
      </c>
      <c r="B344" s="44" t="s">
        <v>155</v>
      </c>
      <c r="C344" s="45" t="s">
        <v>411</v>
      </c>
      <c r="D344" s="45" t="s">
        <v>361</v>
      </c>
      <c r="E344" s="51" t="s">
        <v>137</v>
      </c>
      <c r="F344" s="45"/>
      <c r="G344" s="324">
        <f>G346</f>
        <v>307.6</v>
      </c>
    </row>
    <row r="345" spans="1:7" s="139" customFormat="1" ht="18.75" customHeight="1">
      <c r="A345" s="28" t="s">
        <v>343</v>
      </c>
      <c r="B345" s="37" t="s">
        <v>155</v>
      </c>
      <c r="C345" s="24" t="s">
        <v>411</v>
      </c>
      <c r="D345" s="24" t="s">
        <v>361</v>
      </c>
      <c r="E345" s="48" t="s">
        <v>137</v>
      </c>
      <c r="F345" s="29" t="s">
        <v>344</v>
      </c>
      <c r="G345" s="342">
        <f>G346</f>
        <v>307.6</v>
      </c>
    </row>
    <row r="346" spans="1:7" s="139" customFormat="1" ht="15" customHeight="1">
      <c r="A346" s="26" t="s">
        <v>533</v>
      </c>
      <c r="B346" s="37" t="s">
        <v>155</v>
      </c>
      <c r="C346" s="24" t="s">
        <v>411</v>
      </c>
      <c r="D346" s="24" t="s">
        <v>361</v>
      </c>
      <c r="E346" s="48" t="s">
        <v>137</v>
      </c>
      <c r="F346" s="24" t="s">
        <v>371</v>
      </c>
      <c r="G346" s="328">
        <f>217.6+90</f>
        <v>307.6</v>
      </c>
    </row>
    <row r="347" spans="1:10" ht="33.75" customHeight="1" hidden="1">
      <c r="A347" s="46" t="s">
        <v>33</v>
      </c>
      <c r="B347" s="44" t="s">
        <v>155</v>
      </c>
      <c r="C347" s="45" t="s">
        <v>411</v>
      </c>
      <c r="D347" s="45" t="s">
        <v>361</v>
      </c>
      <c r="E347" s="51" t="s">
        <v>138</v>
      </c>
      <c r="F347" s="45"/>
      <c r="G347" s="324">
        <f>G349</f>
        <v>0</v>
      </c>
      <c r="J347" s="129"/>
    </row>
    <row r="348" spans="1:7" s="68" customFormat="1" ht="15" customHeight="1" hidden="1">
      <c r="A348" s="28" t="s">
        <v>343</v>
      </c>
      <c r="B348" s="37" t="s">
        <v>155</v>
      </c>
      <c r="C348" s="24" t="s">
        <v>411</v>
      </c>
      <c r="D348" s="24" t="s">
        <v>361</v>
      </c>
      <c r="E348" s="48" t="s">
        <v>138</v>
      </c>
      <c r="F348" s="29" t="s">
        <v>344</v>
      </c>
      <c r="G348" s="324">
        <f>G349</f>
        <v>0</v>
      </c>
    </row>
    <row r="349" spans="1:7" ht="15.75" hidden="1">
      <c r="A349" s="26" t="s">
        <v>533</v>
      </c>
      <c r="B349" s="37" t="s">
        <v>155</v>
      </c>
      <c r="C349" s="24" t="s">
        <v>411</v>
      </c>
      <c r="D349" s="24" t="s">
        <v>361</v>
      </c>
      <c r="E349" s="48" t="s">
        <v>138</v>
      </c>
      <c r="F349" s="24" t="s">
        <v>371</v>
      </c>
      <c r="G349" s="328">
        <v>0</v>
      </c>
    </row>
    <row r="350" spans="1:7" ht="25.5">
      <c r="A350" s="46" t="s">
        <v>152</v>
      </c>
      <c r="B350" s="44" t="s">
        <v>155</v>
      </c>
      <c r="C350" s="45" t="s">
        <v>411</v>
      </c>
      <c r="D350" s="45" t="s">
        <v>361</v>
      </c>
      <c r="E350" s="51" t="s">
        <v>139</v>
      </c>
      <c r="F350" s="45"/>
      <c r="G350" s="342">
        <f>G351</f>
        <v>45.4</v>
      </c>
    </row>
    <row r="351" spans="1:9" ht="15.75">
      <c r="A351" s="28" t="s">
        <v>343</v>
      </c>
      <c r="B351" s="37" t="s">
        <v>155</v>
      </c>
      <c r="C351" s="24" t="s">
        <v>411</v>
      </c>
      <c r="D351" s="24" t="s">
        <v>361</v>
      </c>
      <c r="E351" s="48" t="s">
        <v>139</v>
      </c>
      <c r="F351" s="29" t="s">
        <v>344</v>
      </c>
      <c r="G351" s="342">
        <f>G352</f>
        <v>45.4</v>
      </c>
      <c r="I351" s="127"/>
    </row>
    <row r="352" spans="1:9" ht="15.75">
      <c r="A352" s="26" t="s">
        <v>533</v>
      </c>
      <c r="B352" s="37" t="s">
        <v>155</v>
      </c>
      <c r="C352" s="24" t="s">
        <v>411</v>
      </c>
      <c r="D352" s="24" t="s">
        <v>361</v>
      </c>
      <c r="E352" s="48" t="s">
        <v>139</v>
      </c>
      <c r="F352" s="24" t="s">
        <v>371</v>
      </c>
      <c r="G352" s="328">
        <v>45.4</v>
      </c>
      <c r="I352" s="170"/>
    </row>
    <row r="353" spans="1:9" ht="54" customHeight="1" hidden="1">
      <c r="A353" s="406" t="s">
        <v>651</v>
      </c>
      <c r="B353" s="44" t="s">
        <v>155</v>
      </c>
      <c r="C353" s="45" t="s">
        <v>411</v>
      </c>
      <c r="D353" s="45" t="s">
        <v>361</v>
      </c>
      <c r="E353" s="51" t="s">
        <v>649</v>
      </c>
      <c r="F353" s="24"/>
      <c r="G353" s="324">
        <f>G354</f>
        <v>0</v>
      </c>
      <c r="I353" s="170"/>
    </row>
    <row r="354" spans="1:9" ht="15.75" hidden="1">
      <c r="A354" s="28" t="s">
        <v>343</v>
      </c>
      <c r="B354" s="37" t="s">
        <v>155</v>
      </c>
      <c r="C354" s="24" t="s">
        <v>411</v>
      </c>
      <c r="D354" s="24" t="s">
        <v>361</v>
      </c>
      <c r="E354" s="48" t="s">
        <v>649</v>
      </c>
      <c r="F354" s="29" t="s">
        <v>344</v>
      </c>
      <c r="G354" s="328">
        <f>G355</f>
        <v>0</v>
      </c>
      <c r="I354" s="170"/>
    </row>
    <row r="355" spans="1:9" ht="15.75" hidden="1">
      <c r="A355" s="26" t="s">
        <v>533</v>
      </c>
      <c r="B355" s="37" t="s">
        <v>155</v>
      </c>
      <c r="C355" s="24" t="s">
        <v>411</v>
      </c>
      <c r="D355" s="24" t="s">
        <v>361</v>
      </c>
      <c r="E355" s="48" t="s">
        <v>649</v>
      </c>
      <c r="F355" s="29" t="s">
        <v>371</v>
      </c>
      <c r="G355" s="328">
        <v>0</v>
      </c>
      <c r="I355" s="170"/>
    </row>
    <row r="356" spans="1:9" ht="51" hidden="1">
      <c r="A356" s="414" t="s">
        <v>654</v>
      </c>
      <c r="B356" s="44" t="s">
        <v>155</v>
      </c>
      <c r="C356" s="45" t="s">
        <v>411</v>
      </c>
      <c r="D356" s="45" t="s">
        <v>361</v>
      </c>
      <c r="E356" s="51" t="s">
        <v>650</v>
      </c>
      <c r="F356" s="24"/>
      <c r="G356" s="324">
        <f>G357</f>
        <v>0</v>
      </c>
      <c r="I356" s="170"/>
    </row>
    <row r="357" spans="1:9" ht="15.75" hidden="1">
      <c r="A357" s="28" t="s">
        <v>343</v>
      </c>
      <c r="B357" s="37" t="s">
        <v>155</v>
      </c>
      <c r="C357" s="24" t="s">
        <v>411</v>
      </c>
      <c r="D357" s="24" t="s">
        <v>361</v>
      </c>
      <c r="E357" s="48" t="s">
        <v>650</v>
      </c>
      <c r="F357" s="29" t="s">
        <v>344</v>
      </c>
      <c r="G357" s="328">
        <f>G358</f>
        <v>0</v>
      </c>
      <c r="I357" s="170"/>
    </row>
    <row r="358" spans="1:9" ht="15.75" hidden="1">
      <c r="A358" s="26" t="s">
        <v>533</v>
      </c>
      <c r="B358" s="37" t="s">
        <v>155</v>
      </c>
      <c r="C358" s="24" t="s">
        <v>411</v>
      </c>
      <c r="D358" s="24" t="s">
        <v>361</v>
      </c>
      <c r="E358" s="48" t="s">
        <v>650</v>
      </c>
      <c r="F358" s="29" t="s">
        <v>371</v>
      </c>
      <c r="G358" s="328">
        <v>0</v>
      </c>
      <c r="I358" s="170"/>
    </row>
    <row r="359" spans="1:9" ht="15.75" hidden="1">
      <c r="A359" s="26"/>
      <c r="B359" s="37"/>
      <c r="C359" s="24"/>
      <c r="D359" s="24"/>
      <c r="E359" s="48"/>
      <c r="F359" s="24"/>
      <c r="G359" s="328"/>
      <c r="I359" s="170"/>
    </row>
    <row r="360" spans="1:9" ht="15.75" hidden="1">
      <c r="A360" s="26"/>
      <c r="B360" s="37"/>
      <c r="C360" s="24"/>
      <c r="D360" s="24"/>
      <c r="E360" s="48"/>
      <c r="F360" s="24"/>
      <c r="G360" s="328"/>
      <c r="I360" s="170"/>
    </row>
    <row r="361" spans="1:9" ht="130.5" customHeight="1" hidden="1">
      <c r="A361" s="407" t="s">
        <v>652</v>
      </c>
      <c r="B361" s="408" t="s">
        <v>155</v>
      </c>
      <c r="C361" s="409" t="s">
        <v>411</v>
      </c>
      <c r="D361" s="409" t="s">
        <v>361</v>
      </c>
      <c r="E361" s="410" t="s">
        <v>653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653</v>
      </c>
      <c r="F362" s="24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653</v>
      </c>
      <c r="F363" s="24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7" ht="18.75" customHeight="1">
      <c r="A366" s="192" t="s">
        <v>410</v>
      </c>
      <c r="B366" s="37"/>
      <c r="C366" s="201"/>
      <c r="D366" s="201"/>
      <c r="E366" s="48"/>
      <c r="F366" s="201"/>
      <c r="G366" s="375">
        <f>G17+G106+G120+G131+G169+G248+G318+G325+G341+G337</f>
        <v>40014.27128</v>
      </c>
    </row>
    <row r="368" ht="15.75">
      <c r="G368" s="319"/>
    </row>
    <row r="369" ht="15.75">
      <c r="G369" s="214"/>
    </row>
    <row r="370" spans="1:7" s="139" customFormat="1" ht="15.75">
      <c r="A370" s="4"/>
      <c r="B370" s="129"/>
      <c r="C370" s="130"/>
      <c r="D370" s="130"/>
      <c r="E370" s="4"/>
      <c r="F370" s="130"/>
      <c r="G370" s="127"/>
    </row>
    <row r="372" ht="15.75">
      <c r="G372" s="319"/>
    </row>
    <row r="375" spans="1:7" ht="15.75">
      <c r="A375" s="139"/>
      <c r="B375" s="20"/>
      <c r="C375" s="215"/>
      <c r="D375" s="215"/>
      <c r="E375" s="139"/>
      <c r="F375" s="215"/>
      <c r="G37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3" spans="1:7" ht="15.75">
      <c r="A383" s="139"/>
      <c r="B383" s="20"/>
      <c r="C383" s="215"/>
      <c r="D383" s="215"/>
      <c r="E383" s="139"/>
      <c r="F383" s="215"/>
      <c r="G383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5" spans="1:7" ht="15.75">
      <c r="A395" s="139"/>
      <c r="B395" s="20"/>
      <c r="C395" s="215"/>
      <c r="D395" s="215"/>
      <c r="E395" s="139"/>
      <c r="F395" s="215"/>
      <c r="G395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2" spans="1:7" ht="15.75">
      <c r="A422" s="139"/>
      <c r="B422" s="20"/>
      <c r="C422" s="215"/>
      <c r="D422" s="215"/>
      <c r="E422" s="139"/>
      <c r="F422" s="215"/>
      <c r="G422" s="216"/>
    </row>
    <row r="426" spans="1:7" s="139" customFormat="1" ht="15.75">
      <c r="A426" s="4"/>
      <c r="B426" s="129"/>
      <c r="C426" s="130"/>
      <c r="D426" s="130"/>
      <c r="E426" s="4"/>
      <c r="F426" s="130"/>
      <c r="G426" s="9"/>
    </row>
    <row r="431" spans="1:7" ht="15.75">
      <c r="A431" s="139"/>
      <c r="B431" s="20"/>
      <c r="C431" s="215"/>
      <c r="D431" s="215"/>
      <c r="E431" s="139"/>
      <c r="F431" s="215"/>
      <c r="G431" s="216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  <row r="445" spans="2:5" ht="15.75">
      <c r="B445" s="149"/>
      <c r="C445" s="150"/>
      <c r="D445" s="150"/>
      <c r="E445" s="151"/>
    </row>
    <row r="446" spans="2:5" ht="15.75">
      <c r="B446" s="149"/>
      <c r="C446" s="150"/>
      <c r="D446" s="150"/>
      <c r="E44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6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07">
      <selection activeCell="A127" sqref="A127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5:7" ht="15.75">
      <c r="E2" s="466" t="s">
        <v>532</v>
      </c>
      <c r="F2" s="442"/>
      <c r="G2" s="442"/>
    </row>
    <row r="3" spans="3:7" ht="15.75" customHeight="1">
      <c r="C3" s="440" t="s">
        <v>742</v>
      </c>
      <c r="D3" s="442"/>
      <c r="E3" s="442"/>
      <c r="F3" s="442"/>
      <c r="G3" s="442"/>
    </row>
    <row r="4" spans="5:7" ht="15.75">
      <c r="E4" s="466" t="s">
        <v>748</v>
      </c>
      <c r="F4" s="442"/>
      <c r="G4" s="442"/>
    </row>
    <row r="6" spans="1:8" ht="15.75">
      <c r="A6" s="7"/>
      <c r="B6" s="128"/>
      <c r="C6" s="152"/>
      <c r="D6" s="152"/>
      <c r="E6" s="466" t="s">
        <v>532</v>
      </c>
      <c r="F6" s="442"/>
      <c r="G6" s="442"/>
      <c r="H6" s="4"/>
    </row>
    <row r="7" spans="1:8" ht="15.75">
      <c r="A7" s="7"/>
      <c r="B7" s="128"/>
      <c r="C7" s="152"/>
      <c r="D7" s="152"/>
      <c r="E7" s="153" t="s">
        <v>366</v>
      </c>
      <c r="F7" s="152"/>
      <c r="G7" s="152"/>
      <c r="H7" s="4"/>
    </row>
    <row r="8" spans="1:8" ht="15.75">
      <c r="A8" s="7"/>
      <c r="B8" s="128"/>
      <c r="C8" s="152"/>
      <c r="D8" s="152"/>
      <c r="E8" s="466" t="s">
        <v>730</v>
      </c>
      <c r="F8" s="442"/>
      <c r="G8" s="442"/>
      <c r="H8" s="4"/>
    </row>
    <row r="9" spans="1:6" ht="15.75">
      <c r="A9" s="7"/>
      <c r="B9" s="128"/>
      <c r="C9" s="8"/>
      <c r="D9" s="8"/>
      <c r="E9" s="8"/>
      <c r="F9" s="52"/>
    </row>
    <row r="10" spans="1:8" ht="33.75" customHeight="1">
      <c r="A10" s="432" t="s">
        <v>701</v>
      </c>
      <c r="B10" s="432"/>
      <c r="C10" s="432"/>
      <c r="D10" s="432"/>
      <c r="E10" s="432"/>
      <c r="F10" s="432"/>
      <c r="G10" s="432"/>
      <c r="H10" s="432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8.25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8.25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81">
        <f>7790.4-885.13</f>
        <v>6905.2699999999995</v>
      </c>
      <c r="H37" s="181">
        <f>7790.4-885.13-213.12</f>
        <v>6692.15</v>
      </c>
    </row>
    <row r="38" spans="1:8" ht="15.7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303">
        <v>0</v>
      </c>
      <c r="H43" s="179"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9">
        <v>166</v>
      </c>
      <c r="H44" s="179">
        <v>150.7</v>
      </c>
    </row>
    <row r="45" spans="1:8" ht="27" customHeight="1">
      <c r="A45" s="26" t="s">
        <v>708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709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114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81">
        <v>3.9</v>
      </c>
      <c r="H56" s="181"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373</v>
      </c>
      <c r="G62" s="303">
        <v>100.2</v>
      </c>
      <c r="H62" s="303">
        <v>100.2</v>
      </c>
    </row>
    <row r="63" spans="1:8" ht="38.25">
      <c r="A63" s="125" t="s">
        <v>187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188</v>
      </c>
      <c r="G63" s="303">
        <v>31.5</v>
      </c>
      <c r="H63" s="303">
        <v>31.5</v>
      </c>
    </row>
    <row r="64" spans="1:8" ht="25.5">
      <c r="A64" s="28" t="s">
        <v>231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375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376</v>
      </c>
      <c r="G66" s="328">
        <v>6</v>
      </c>
      <c r="H66" s="328"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377</v>
      </c>
      <c r="G67" s="303">
        <v>10</v>
      </c>
      <c r="H67" s="303">
        <v>10</v>
      </c>
    </row>
    <row r="68" spans="1:8" ht="28.5" customHeight="1">
      <c r="A68" s="26" t="s">
        <v>708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709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303">
        <f>556.1+12.5-1.2</f>
        <v>567.4</v>
      </c>
      <c r="H84" s="303">
        <f>567.4+15.9</f>
        <v>583.3</v>
      </c>
    </row>
    <row r="85" spans="1:8" ht="15.7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81">
        <v>0</v>
      </c>
      <c r="H85" s="181">
        <v>0</v>
      </c>
    </row>
    <row r="86" spans="1:8" ht="38.25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328">
        <v>10</v>
      </c>
      <c r="H89" s="328"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303">
        <v>6.8</v>
      </c>
      <c r="H90" s="303">
        <v>8</v>
      </c>
    </row>
    <row r="91" spans="1:8" ht="29.25" customHeight="1">
      <c r="A91" s="26" t="s">
        <v>708</v>
      </c>
      <c r="B91" s="37" t="s">
        <v>155</v>
      </c>
      <c r="C91" s="25" t="s">
        <v>359</v>
      </c>
      <c r="D91" s="25" t="s">
        <v>361</v>
      </c>
      <c r="E91" s="48" t="s">
        <v>120</v>
      </c>
      <c r="F91" s="24" t="s">
        <v>709</v>
      </c>
      <c r="G91" s="303">
        <v>20</v>
      </c>
      <c r="H91" s="303"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81">
        <v>43</v>
      </c>
      <c r="H107" s="181"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752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360</v>
      </c>
      <c r="D111" s="107" t="s">
        <v>362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360</v>
      </c>
      <c r="D115" s="117" t="s">
        <v>362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283</v>
      </c>
      <c r="B119" s="44" t="s">
        <v>155</v>
      </c>
      <c r="C119" s="107" t="s">
        <v>360</v>
      </c>
      <c r="D119" s="107" t="s">
        <v>362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365">
        <v>60</v>
      </c>
      <c r="H122" s="365"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365"/>
      <c r="H125" s="365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723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73">
        <v>10</v>
      </c>
      <c r="H132" s="73"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49">
        <v>0</v>
      </c>
      <c r="H139" s="49">
        <v>0</v>
      </c>
    </row>
    <row r="140" spans="1:8" s="185" customFormat="1" ht="30.75" customHeight="1" hidden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63">
        <f>G153</f>
        <v>0</v>
      </c>
      <c r="H144" s="35">
        <f>H153</f>
        <v>0</v>
      </c>
    </row>
    <row r="145" spans="1:8" ht="25.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79">
        <f>G146</f>
        <v>0</v>
      </c>
      <c r="H145" s="181">
        <f>H146</f>
        <v>0</v>
      </c>
    </row>
    <row r="146" spans="1:8" ht="25.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79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9">
        <v>0</v>
      </c>
      <c r="H157" s="181"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453</v>
      </c>
      <c r="B163" s="37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633</v>
      </c>
      <c r="B165" s="58" t="s">
        <v>155</v>
      </c>
      <c r="C165" s="50" t="s">
        <v>363</v>
      </c>
      <c r="D165" s="50" t="s">
        <v>361</v>
      </c>
      <c r="E165" s="74" t="s">
        <v>635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634</v>
      </c>
      <c r="B166" s="37" t="s">
        <v>155</v>
      </c>
      <c r="C166" s="29" t="s">
        <v>363</v>
      </c>
      <c r="D166" s="29" t="s">
        <v>361</v>
      </c>
      <c r="E166" s="71" t="s">
        <v>636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363</v>
      </c>
      <c r="D167" s="29" t="s">
        <v>361</v>
      </c>
      <c r="E167" s="71" t="s">
        <v>636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453</v>
      </c>
      <c r="B168" s="37" t="s">
        <v>155</v>
      </c>
      <c r="C168" s="29" t="s">
        <v>363</v>
      </c>
      <c r="D168" s="29" t="s">
        <v>361</v>
      </c>
      <c r="E168" s="71" t="s">
        <v>636</v>
      </c>
      <c r="F168" s="24" t="s">
        <v>377</v>
      </c>
      <c r="G168" s="42">
        <v>0</v>
      </c>
      <c r="H168" s="42">
        <v>0</v>
      </c>
    </row>
    <row r="169" spans="1:8" s="160" customFormat="1" ht="20.25" customHeight="1">
      <c r="A169" s="64" t="s">
        <v>597</v>
      </c>
      <c r="B169" s="58" t="s">
        <v>155</v>
      </c>
      <c r="C169" s="50" t="s">
        <v>363</v>
      </c>
      <c r="D169" s="50" t="s">
        <v>361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605</v>
      </c>
      <c r="B170" s="37" t="s">
        <v>155</v>
      </c>
      <c r="C170" s="29" t="s">
        <v>363</v>
      </c>
      <c r="D170" s="29" t="s">
        <v>361</v>
      </c>
      <c r="E170" s="71" t="s">
        <v>607</v>
      </c>
      <c r="F170" s="24" t="s">
        <v>396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606</v>
      </c>
      <c r="B171" s="37" t="s">
        <v>155</v>
      </c>
      <c r="C171" s="29" t="s">
        <v>363</v>
      </c>
      <c r="D171" s="29" t="s">
        <v>361</v>
      </c>
      <c r="E171" s="71" t="s">
        <v>607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598</v>
      </c>
      <c r="B172" s="37" t="s">
        <v>155</v>
      </c>
      <c r="C172" s="29" t="s">
        <v>363</v>
      </c>
      <c r="D172" s="29" t="s">
        <v>361</v>
      </c>
      <c r="E172" s="71" t="s">
        <v>599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363</v>
      </c>
      <c r="D173" s="29" t="s">
        <v>361</v>
      </c>
      <c r="E173" s="71" t="s">
        <v>599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453</v>
      </c>
      <c r="B174" s="37" t="s">
        <v>155</v>
      </c>
      <c r="C174" s="29" t="s">
        <v>363</v>
      </c>
      <c r="D174" s="29" t="s">
        <v>361</v>
      </c>
      <c r="E174" s="71" t="s">
        <v>599</v>
      </c>
      <c r="F174" s="24" t="s">
        <v>376</v>
      </c>
      <c r="G174" s="348">
        <v>0</v>
      </c>
      <c r="H174" s="348">
        <v>0</v>
      </c>
    </row>
    <row r="175" spans="1:8" s="160" customFormat="1" ht="30" customHeight="1">
      <c r="A175" s="26" t="s">
        <v>453</v>
      </c>
      <c r="B175" s="37" t="s">
        <v>155</v>
      </c>
      <c r="C175" s="29" t="s">
        <v>363</v>
      </c>
      <c r="D175" s="29" t="s">
        <v>361</v>
      </c>
      <c r="E175" s="71" t="s">
        <v>599</v>
      </c>
      <c r="F175" s="24" t="s">
        <v>377</v>
      </c>
      <c r="G175" s="348">
        <v>0</v>
      </c>
      <c r="H175" s="348">
        <v>0</v>
      </c>
    </row>
    <row r="176" spans="1:8" s="160" customFormat="1" ht="30" customHeight="1">
      <c r="A176" s="26" t="s">
        <v>378</v>
      </c>
      <c r="B176" s="37" t="s">
        <v>155</v>
      </c>
      <c r="C176" s="29" t="s">
        <v>363</v>
      </c>
      <c r="D176" s="29" t="s">
        <v>361</v>
      </c>
      <c r="E176" s="71" t="s">
        <v>599</v>
      </c>
      <c r="F176" s="24" t="s">
        <v>379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363</v>
      </c>
      <c r="D177" s="50" t="s">
        <v>361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284</v>
      </c>
      <c r="B178" s="44" t="s">
        <v>155</v>
      </c>
      <c r="C178" s="45" t="s">
        <v>363</v>
      </c>
      <c r="D178" s="45" t="s">
        <v>361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363</v>
      </c>
      <c r="D179" s="24" t="s">
        <v>361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363</v>
      </c>
      <c r="D180" s="24" t="s">
        <v>361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124</v>
      </c>
      <c r="F181" s="25" t="s">
        <v>709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285</v>
      </c>
      <c r="B182" s="37" t="s">
        <v>155</v>
      </c>
      <c r="C182" s="45" t="s">
        <v>363</v>
      </c>
      <c r="D182" s="45" t="s">
        <v>361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363</v>
      </c>
      <c r="D183" s="24" t="s">
        <v>361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363</v>
      </c>
      <c r="D184" s="24" t="s">
        <v>361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125</v>
      </c>
      <c r="F185" s="25" t="s">
        <v>377</v>
      </c>
      <c r="G185" s="365">
        <v>0</v>
      </c>
      <c r="H185" s="365">
        <v>0</v>
      </c>
    </row>
    <row r="186" spans="1:8" s="139" customFormat="1" ht="15.75" customHeight="1" hidden="1">
      <c r="A186" s="16" t="s">
        <v>286</v>
      </c>
      <c r="B186" s="37" t="s">
        <v>155</v>
      </c>
      <c r="C186" s="45" t="s">
        <v>363</v>
      </c>
      <c r="D186" s="45" t="s">
        <v>361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363</v>
      </c>
      <c r="D187" s="24" t="s">
        <v>361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363</v>
      </c>
      <c r="D188" s="24" t="s">
        <v>361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453</v>
      </c>
      <c r="B189" s="37" t="s">
        <v>155</v>
      </c>
      <c r="C189" s="24" t="s">
        <v>363</v>
      </c>
      <c r="D189" s="24" t="s">
        <v>361</v>
      </c>
      <c r="E189" s="48" t="s">
        <v>126</v>
      </c>
      <c r="F189" s="25" t="s">
        <v>377</v>
      </c>
      <c r="G189" s="365">
        <v>0</v>
      </c>
      <c r="H189" s="365">
        <v>0</v>
      </c>
    </row>
    <row r="190" spans="1:8" s="139" customFormat="1" ht="15" customHeight="1">
      <c r="A190" s="46" t="s">
        <v>393</v>
      </c>
      <c r="B190" s="44" t="s">
        <v>155</v>
      </c>
      <c r="C190" s="45" t="s">
        <v>363</v>
      </c>
      <c r="D190" s="45" t="s">
        <v>361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363</v>
      </c>
      <c r="D191" s="29" t="s">
        <v>361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363</v>
      </c>
      <c r="D192" s="29" t="s">
        <v>361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71" t="s">
        <v>127</v>
      </c>
      <c r="F193" s="25" t="s">
        <v>377</v>
      </c>
      <c r="G193" s="365">
        <v>0</v>
      </c>
      <c r="H193" s="365">
        <v>0</v>
      </c>
    </row>
    <row r="194" spans="1:8" s="139" customFormat="1" ht="27.75" customHeight="1">
      <c r="A194" s="46" t="s">
        <v>287</v>
      </c>
      <c r="B194" s="44" t="s">
        <v>155</v>
      </c>
      <c r="C194" s="45" t="s">
        <v>363</v>
      </c>
      <c r="D194" s="45" t="s">
        <v>361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363</v>
      </c>
      <c r="D195" s="24" t="s">
        <v>361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363</v>
      </c>
      <c r="D196" s="24" t="s">
        <v>361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453</v>
      </c>
      <c r="B197" s="37" t="s">
        <v>155</v>
      </c>
      <c r="C197" s="24" t="s">
        <v>363</v>
      </c>
      <c r="D197" s="24" t="s">
        <v>361</v>
      </c>
      <c r="E197" s="48" t="s">
        <v>128</v>
      </c>
      <c r="F197" s="25" t="s">
        <v>377</v>
      </c>
      <c r="G197" s="365">
        <v>0</v>
      </c>
      <c r="H197" s="365">
        <v>100</v>
      </c>
    </row>
    <row r="198" spans="1:8" s="195" customFormat="1" ht="15" customHeight="1">
      <c r="A198" s="186" t="s">
        <v>394</v>
      </c>
      <c r="B198" s="36" t="s">
        <v>155</v>
      </c>
      <c r="C198" s="201" t="s">
        <v>364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395</v>
      </c>
      <c r="B199" s="36" t="s">
        <v>155</v>
      </c>
      <c r="C199" s="34" t="s">
        <v>364</v>
      </c>
      <c r="D199" s="34" t="s">
        <v>358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364</v>
      </c>
      <c r="D200" s="50" t="s">
        <v>358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364</v>
      </c>
      <c r="D201" s="45" t="s">
        <v>358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364</v>
      </c>
      <c r="D202" s="45" t="s">
        <v>358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364</v>
      </c>
      <c r="D203" s="29" t="s">
        <v>358</v>
      </c>
      <c r="E203" s="71" t="s">
        <v>253</v>
      </c>
      <c r="F203" s="25" t="s">
        <v>536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289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40" t="s">
        <v>424</v>
      </c>
      <c r="G204" s="144">
        <f>G205+G206+G207</f>
        <v>4738.7</v>
      </c>
      <c r="H204" s="144">
        <f>H205+H206+H207</f>
        <v>4138.7</v>
      </c>
    </row>
    <row r="205" spans="1:8" ht="15.75">
      <c r="A205" s="26" t="s">
        <v>268</v>
      </c>
      <c r="B205" s="37" t="s">
        <v>155</v>
      </c>
      <c r="C205" s="24" t="s">
        <v>364</v>
      </c>
      <c r="D205" s="24" t="s">
        <v>358</v>
      </c>
      <c r="E205" s="48" t="s">
        <v>253</v>
      </c>
      <c r="F205" s="24" t="s">
        <v>396</v>
      </c>
      <c r="G205" s="144">
        <v>3639.6</v>
      </c>
      <c r="H205" s="144">
        <f>3639.6-600</f>
        <v>3039.6</v>
      </c>
    </row>
    <row r="206" spans="1:8" ht="28.5" customHeight="1">
      <c r="A206" s="26" t="s">
        <v>269</v>
      </c>
      <c r="B206" s="37" t="s">
        <v>155</v>
      </c>
      <c r="C206" s="24" t="s">
        <v>364</v>
      </c>
      <c r="D206" s="24" t="s">
        <v>358</v>
      </c>
      <c r="E206" s="48" t="s">
        <v>253</v>
      </c>
      <c r="F206" s="24" t="s">
        <v>397</v>
      </c>
      <c r="G206" s="144">
        <v>0</v>
      </c>
      <c r="H206" s="144">
        <v>0</v>
      </c>
    </row>
    <row r="207" spans="1:8" ht="28.5" customHeight="1">
      <c r="A207" s="26" t="s">
        <v>270</v>
      </c>
      <c r="B207" s="37" t="s">
        <v>155</v>
      </c>
      <c r="C207" s="24" t="s">
        <v>364</v>
      </c>
      <c r="D207" s="24" t="s">
        <v>358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364</v>
      </c>
      <c r="D210" s="24" t="s">
        <v>358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5.5">
      <c r="A211" s="26" t="s">
        <v>375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376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453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377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712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709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364</v>
      </c>
      <c r="D214" s="24" t="s">
        <v>358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364</v>
      </c>
      <c r="D215" s="24" t="s">
        <v>358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378</v>
      </c>
      <c r="B216" s="37" t="s">
        <v>155</v>
      </c>
      <c r="C216" s="24" t="s">
        <v>364</v>
      </c>
      <c r="D216" s="24" t="s">
        <v>358</v>
      </c>
      <c r="E216" s="48" t="s">
        <v>254</v>
      </c>
      <c r="F216" s="24" t="s">
        <v>379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364</v>
      </c>
      <c r="D217" s="45" t="s">
        <v>358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40" t="s">
        <v>536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40" t="s">
        <v>424</v>
      </c>
      <c r="G219" s="144">
        <f>G220+G221+G222</f>
        <v>1693.1000000000001</v>
      </c>
      <c r="H219" s="144">
        <f>H220+H221+H222</f>
        <v>1393.1000000000001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256</v>
      </c>
      <c r="F220" s="24" t="s">
        <v>396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269</v>
      </c>
      <c r="B221" s="37" t="s">
        <v>155</v>
      </c>
      <c r="C221" s="24" t="s">
        <v>364</v>
      </c>
      <c r="D221" s="24" t="s">
        <v>358</v>
      </c>
      <c r="E221" s="48" t="s">
        <v>256</v>
      </c>
      <c r="F221" s="24" t="s">
        <v>397</v>
      </c>
      <c r="G221" s="144">
        <v>0</v>
      </c>
      <c r="H221" s="144">
        <v>0</v>
      </c>
    </row>
    <row r="222" spans="1:8" ht="27.7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364</v>
      </c>
      <c r="D225" s="24" t="s">
        <v>358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5.5">
      <c r="A226" s="26" t="s">
        <v>375</v>
      </c>
      <c r="B226" s="37" t="s">
        <v>155</v>
      </c>
      <c r="C226" s="24" t="s">
        <v>364</v>
      </c>
      <c r="D226" s="24" t="s">
        <v>358</v>
      </c>
      <c r="E226" s="48" t="s">
        <v>258</v>
      </c>
      <c r="F226" s="388" t="s">
        <v>376</v>
      </c>
      <c r="G226" s="365">
        <v>34</v>
      </c>
      <c r="H226" s="365">
        <v>34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258</v>
      </c>
      <c r="F227" s="388" t="s">
        <v>377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708</v>
      </c>
      <c r="B228" s="37" t="s">
        <v>155</v>
      </c>
      <c r="C228" s="24" t="s">
        <v>364</v>
      </c>
      <c r="D228" s="24" t="s">
        <v>358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364</v>
      </c>
      <c r="D229" s="45" t="s">
        <v>358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364</v>
      </c>
      <c r="D231" s="24" t="s">
        <v>358</v>
      </c>
      <c r="E231" s="48" t="s">
        <v>260</v>
      </c>
      <c r="F231" s="40" t="s">
        <v>536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289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40" t="s">
        <v>424</v>
      </c>
      <c r="G232" s="144">
        <f>G233+G234+G235</f>
        <v>193.478</v>
      </c>
      <c r="H232" s="144">
        <f>H233+H234+H235</f>
        <v>193.478</v>
      </c>
    </row>
    <row r="233" spans="1:8" ht="15.75">
      <c r="A233" s="26" t="s">
        <v>268</v>
      </c>
      <c r="B233" s="37" t="s">
        <v>155</v>
      </c>
      <c r="C233" s="24" t="s">
        <v>364</v>
      </c>
      <c r="D233" s="24" t="s">
        <v>358</v>
      </c>
      <c r="E233" s="48" t="s">
        <v>260</v>
      </c>
      <c r="F233" s="24" t="s">
        <v>396</v>
      </c>
      <c r="G233" s="144">
        <v>148.6</v>
      </c>
      <c r="H233" s="144">
        <v>148.6</v>
      </c>
    </row>
    <row r="234" spans="1:8" ht="29.25" customHeight="1">
      <c r="A234" s="26" t="s">
        <v>454</v>
      </c>
      <c r="B234" s="37" t="s">
        <v>535</v>
      </c>
      <c r="C234" s="24" t="s">
        <v>364</v>
      </c>
      <c r="D234" s="24" t="s">
        <v>358</v>
      </c>
      <c r="E234" s="48" t="s">
        <v>260</v>
      </c>
      <c r="F234" s="24" t="s">
        <v>397</v>
      </c>
      <c r="G234" s="144"/>
      <c r="H234" s="144"/>
    </row>
    <row r="235" spans="1:8" ht="29.25" customHeight="1">
      <c r="A235" s="26" t="s">
        <v>270</v>
      </c>
      <c r="B235" s="37" t="s">
        <v>155</v>
      </c>
      <c r="C235" s="24" t="s">
        <v>364</v>
      </c>
      <c r="D235" s="24" t="s">
        <v>358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364</v>
      </c>
      <c r="D236" s="50" t="s">
        <v>358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288</v>
      </c>
      <c r="B237" s="37" t="s">
        <v>155</v>
      </c>
      <c r="C237" s="45" t="s">
        <v>398</v>
      </c>
      <c r="D237" s="45" t="s">
        <v>358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364</v>
      </c>
      <c r="D238" s="24" t="s">
        <v>358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364</v>
      </c>
      <c r="D239" s="24" t="s">
        <v>358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453</v>
      </c>
      <c r="B240" s="37" t="s">
        <v>155</v>
      </c>
      <c r="C240" s="24" t="s">
        <v>364</v>
      </c>
      <c r="D240" s="24" t="s">
        <v>358</v>
      </c>
      <c r="E240" s="48" t="s">
        <v>129</v>
      </c>
      <c r="F240" s="24" t="s">
        <v>377</v>
      </c>
      <c r="G240" s="144">
        <v>0</v>
      </c>
      <c r="H240" s="144">
        <v>0</v>
      </c>
    </row>
    <row r="241" spans="1:8" ht="14.25" customHeight="1">
      <c r="A241" s="192" t="s">
        <v>402</v>
      </c>
      <c r="B241" s="36" t="s">
        <v>155</v>
      </c>
      <c r="C241" s="201" t="s">
        <v>403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404</v>
      </c>
      <c r="B242" s="36" t="s">
        <v>155</v>
      </c>
      <c r="C242" s="34" t="s">
        <v>403</v>
      </c>
      <c r="D242" s="34" t="s">
        <v>358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403</v>
      </c>
      <c r="D243" s="50" t="s">
        <v>358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405</v>
      </c>
      <c r="B244" s="37" t="s">
        <v>155</v>
      </c>
      <c r="C244" s="45" t="s">
        <v>403</v>
      </c>
      <c r="D244" s="45" t="s">
        <v>358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275</v>
      </c>
      <c r="B245" s="37" t="s">
        <v>155</v>
      </c>
      <c r="C245" s="24" t="s">
        <v>403</v>
      </c>
      <c r="D245" s="24" t="s">
        <v>358</v>
      </c>
      <c r="E245" s="48" t="s">
        <v>136</v>
      </c>
      <c r="F245" s="24" t="s">
        <v>276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342</v>
      </c>
      <c r="B246" s="37" t="s">
        <v>155</v>
      </c>
      <c r="C246" s="24" t="s">
        <v>403</v>
      </c>
      <c r="D246" s="24" t="s">
        <v>358</v>
      </c>
      <c r="E246" s="48" t="s">
        <v>136</v>
      </c>
      <c r="F246" s="24" t="s">
        <v>535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455</v>
      </c>
      <c r="B247" s="37" t="s">
        <v>155</v>
      </c>
      <c r="C247" s="24" t="s">
        <v>403</v>
      </c>
      <c r="D247" s="24" t="s">
        <v>358</v>
      </c>
      <c r="E247" s="48" t="s">
        <v>136</v>
      </c>
      <c r="F247" s="24" t="s">
        <v>406</v>
      </c>
      <c r="G247" s="209">
        <v>129.6</v>
      </c>
      <c r="H247" s="209">
        <v>129.6</v>
      </c>
    </row>
    <row r="248" spans="1:8" s="68" customFormat="1" ht="14.25" customHeight="1">
      <c r="A248" s="186" t="s">
        <v>399</v>
      </c>
      <c r="B248" s="36" t="s">
        <v>155</v>
      </c>
      <c r="C248" s="201" t="s">
        <v>401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400</v>
      </c>
      <c r="B249" s="36" t="s">
        <v>155</v>
      </c>
      <c r="C249" s="34" t="s">
        <v>401</v>
      </c>
      <c r="D249" s="34" t="s">
        <v>359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401</v>
      </c>
      <c r="D250" s="50" t="s">
        <v>359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277</v>
      </c>
      <c r="B251" s="44" t="s">
        <v>155</v>
      </c>
      <c r="C251" s="45" t="s">
        <v>401</v>
      </c>
      <c r="D251" s="45" t="s">
        <v>359</v>
      </c>
      <c r="E251" s="51" t="s">
        <v>278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401</v>
      </c>
      <c r="D252" s="29" t="s">
        <v>359</v>
      </c>
      <c r="E252" s="48" t="s">
        <v>278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401</v>
      </c>
      <c r="D253" s="29" t="s">
        <v>359</v>
      </c>
      <c r="E253" s="48" t="s">
        <v>278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453</v>
      </c>
      <c r="B254" s="37" t="s">
        <v>155</v>
      </c>
      <c r="C254" s="29" t="s">
        <v>401</v>
      </c>
      <c r="D254" s="29" t="s">
        <v>359</v>
      </c>
      <c r="E254" s="48" t="s">
        <v>278</v>
      </c>
      <c r="F254" s="29" t="s">
        <v>709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279</v>
      </c>
      <c r="B255" s="37" t="s">
        <v>535</v>
      </c>
      <c r="C255" s="45" t="s">
        <v>401</v>
      </c>
      <c r="D255" s="45" t="s">
        <v>359</v>
      </c>
      <c r="E255" s="51" t="s">
        <v>280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535</v>
      </c>
      <c r="C256" s="29" t="s">
        <v>401</v>
      </c>
      <c r="D256" s="29" t="s">
        <v>359</v>
      </c>
      <c r="E256" s="71" t="s">
        <v>280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535</v>
      </c>
      <c r="C257" s="29" t="s">
        <v>401</v>
      </c>
      <c r="D257" s="29" t="s">
        <v>359</v>
      </c>
      <c r="E257" s="71" t="s">
        <v>280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453</v>
      </c>
      <c r="B258" s="37" t="s">
        <v>535</v>
      </c>
      <c r="C258" s="29" t="s">
        <v>401</v>
      </c>
      <c r="D258" s="29" t="s">
        <v>359</v>
      </c>
      <c r="E258" s="71" t="s">
        <v>280</v>
      </c>
      <c r="F258" s="29" t="s">
        <v>377</v>
      </c>
      <c r="G258" s="389"/>
      <c r="H258" s="389"/>
    </row>
    <row r="259" spans="1:8" s="139" customFormat="1" ht="21" customHeight="1" hidden="1">
      <c r="A259" s="116" t="s">
        <v>583</v>
      </c>
      <c r="B259" s="36" t="s">
        <v>155</v>
      </c>
      <c r="C259" s="34" t="s">
        <v>369</v>
      </c>
      <c r="D259" s="34" t="s">
        <v>358</v>
      </c>
      <c r="E259" s="148" t="s">
        <v>585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584</v>
      </c>
      <c r="B260" s="37" t="s">
        <v>155</v>
      </c>
      <c r="C260" s="29" t="s">
        <v>369</v>
      </c>
      <c r="D260" s="29" t="s">
        <v>358</v>
      </c>
      <c r="E260" s="71" t="s">
        <v>585</v>
      </c>
      <c r="F260" s="29" t="s">
        <v>586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369</v>
      </c>
      <c r="D261" s="29" t="s">
        <v>358</v>
      </c>
      <c r="E261" s="71" t="s">
        <v>585</v>
      </c>
      <c r="F261" s="29" t="s">
        <v>587</v>
      </c>
      <c r="G261" s="335">
        <v>0</v>
      </c>
      <c r="H261" s="335">
        <v>0</v>
      </c>
    </row>
    <row r="262" spans="1:8" s="68" customFormat="1" ht="39" customHeight="1" hidden="1">
      <c r="A262" s="212" t="s">
        <v>408</v>
      </c>
      <c r="B262" s="36" t="s">
        <v>155</v>
      </c>
      <c r="C262" s="201" t="s">
        <v>411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409</v>
      </c>
      <c r="B263" s="36" t="s">
        <v>155</v>
      </c>
      <c r="C263" s="34" t="s">
        <v>411</v>
      </c>
      <c r="D263" s="34" t="s">
        <v>361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401</v>
      </c>
      <c r="D264" s="50" t="s">
        <v>359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411</v>
      </c>
      <c r="D265" s="45" t="s">
        <v>361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533</v>
      </c>
      <c r="B266" s="37" t="s">
        <v>155</v>
      </c>
      <c r="C266" s="24" t="s">
        <v>411</v>
      </c>
      <c r="D266" s="24" t="s">
        <v>361</v>
      </c>
      <c r="E266" s="48" t="s">
        <v>137</v>
      </c>
      <c r="F266" s="24" t="s">
        <v>371</v>
      </c>
      <c r="G266" s="365"/>
      <c r="H266" s="365"/>
    </row>
    <row r="267" spans="1:8" s="139" customFormat="1" ht="42" customHeight="1" hidden="1">
      <c r="A267" s="46" t="s">
        <v>281</v>
      </c>
      <c r="B267" s="44" t="s">
        <v>155</v>
      </c>
      <c r="C267" s="45" t="s">
        <v>411</v>
      </c>
      <c r="D267" s="45" t="s">
        <v>361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533</v>
      </c>
      <c r="B268" s="37" t="s">
        <v>155</v>
      </c>
      <c r="C268" s="24" t="s">
        <v>411</v>
      </c>
      <c r="D268" s="24" t="s">
        <v>361</v>
      </c>
      <c r="E268" s="48" t="s">
        <v>138</v>
      </c>
      <c r="F268" s="24" t="s">
        <v>371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411</v>
      </c>
      <c r="D269" s="45" t="s">
        <v>361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533</v>
      </c>
      <c r="B270" s="37" t="s">
        <v>155</v>
      </c>
      <c r="C270" s="24" t="s">
        <v>411</v>
      </c>
      <c r="D270" s="24" t="s">
        <v>361</v>
      </c>
      <c r="E270" s="48" t="s">
        <v>139</v>
      </c>
      <c r="F270" s="24" t="s">
        <v>371</v>
      </c>
      <c r="G270" s="365"/>
      <c r="H270" s="365"/>
    </row>
    <row r="271" spans="1:8" s="68" customFormat="1" ht="15" customHeight="1">
      <c r="A271" s="192" t="s">
        <v>410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.75">
      <c r="G273" s="127"/>
      <c r="H273" s="127"/>
    </row>
    <row r="274" spans="7:9" ht="15.75">
      <c r="G274" s="127"/>
      <c r="H274" s="170"/>
      <c r="I274" s="127"/>
    </row>
    <row r="275" spans="7:9" ht="15.75">
      <c r="G275" s="127"/>
      <c r="H275" s="127"/>
      <c r="I275" s="170"/>
    </row>
    <row r="277" spans="7:8" ht="15.75">
      <c r="G277" s="214"/>
      <c r="H277" s="214"/>
    </row>
    <row r="280" spans="2:8" s="139" customFormat="1" ht="15.75">
      <c r="B280" s="20"/>
      <c r="C280" s="215"/>
      <c r="D280" s="215"/>
      <c r="F280" s="215"/>
      <c r="G280" s="216"/>
      <c r="H280" s="216"/>
    </row>
    <row r="288" spans="2:8" s="139" customFormat="1" ht="15.75">
      <c r="B288" s="20"/>
      <c r="C288" s="215"/>
      <c r="D288" s="215"/>
      <c r="F288" s="215"/>
      <c r="G288" s="216"/>
      <c r="H288" s="216"/>
    </row>
    <row r="300" spans="2:8" s="139" customFormat="1" ht="15.75">
      <c r="B300" s="20"/>
      <c r="C300" s="215"/>
      <c r="D300" s="215"/>
      <c r="F300" s="215"/>
      <c r="G300" s="216"/>
      <c r="H300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6" spans="2:8" s="139" customFormat="1" ht="15.75">
      <c r="B336" s="20"/>
      <c r="C336" s="215"/>
      <c r="D336" s="215"/>
      <c r="F336" s="215"/>
      <c r="G336" s="216"/>
      <c r="H336" s="216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  <row r="349" spans="2:5" ht="15.75">
      <c r="B349" s="149"/>
      <c r="C349" s="150"/>
      <c r="D349" s="150"/>
      <c r="E349" s="151"/>
    </row>
    <row r="350" spans="2:5" ht="15.75">
      <c r="B350" s="149"/>
      <c r="C350" s="150"/>
      <c r="D350" s="150"/>
      <c r="E350" s="151"/>
    </row>
    <row r="351" spans="2:5" ht="15.7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3"/>
  <sheetViews>
    <sheetView zoomScalePageLayoutView="0" workbookViewId="0" topLeftCell="A5">
      <selection activeCell="C8" sqref="C8:G8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4" t="s">
        <v>80</v>
      </c>
      <c r="D1" s="434"/>
      <c r="E1" s="434"/>
      <c r="F1" s="434"/>
      <c r="G1" s="434"/>
    </row>
    <row r="2" spans="3:7" ht="15.75" hidden="1">
      <c r="C2" s="434" t="s">
        <v>366</v>
      </c>
      <c r="D2" s="434"/>
      <c r="E2" s="434"/>
      <c r="F2" s="434"/>
      <c r="G2" s="434"/>
    </row>
    <row r="3" spans="3:7" ht="15.75" hidden="1">
      <c r="C3" s="434" t="s">
        <v>682</v>
      </c>
      <c r="D3" s="434"/>
      <c r="E3" s="434"/>
      <c r="F3" s="434"/>
      <c r="G3" s="434"/>
    </row>
    <row r="4" ht="15.75" hidden="1"/>
    <row r="6" spans="3:7" ht="15.75">
      <c r="C6" s="434" t="s">
        <v>80</v>
      </c>
      <c r="D6" s="434"/>
      <c r="E6" s="434"/>
      <c r="F6" s="434"/>
      <c r="G6" s="434"/>
    </row>
    <row r="7" spans="3:7" ht="15.75">
      <c r="C7" s="434" t="s">
        <v>366</v>
      </c>
      <c r="D7" s="434"/>
      <c r="E7" s="434"/>
      <c r="F7" s="434"/>
      <c r="G7" s="434"/>
    </row>
    <row r="8" spans="3:7" ht="15.75">
      <c r="C8" s="434" t="s">
        <v>769</v>
      </c>
      <c r="D8" s="434"/>
      <c r="E8" s="434"/>
      <c r="F8" s="434"/>
      <c r="G8" s="434"/>
    </row>
    <row r="10" spans="1:7" ht="15.75">
      <c r="A10" s="7"/>
      <c r="B10" s="128"/>
      <c r="C10" s="434" t="s">
        <v>588</v>
      </c>
      <c r="D10" s="434"/>
      <c r="E10" s="434"/>
      <c r="F10" s="434"/>
      <c r="G10" s="434"/>
    </row>
    <row r="11" spans="1:7" ht="15.75">
      <c r="A11" s="7"/>
      <c r="B11" s="128"/>
      <c r="C11" s="434" t="s">
        <v>366</v>
      </c>
      <c r="D11" s="434"/>
      <c r="E11" s="434"/>
      <c r="F11" s="434"/>
      <c r="G11" s="434"/>
    </row>
    <row r="12" spans="1:7" ht="15.75">
      <c r="A12" s="7"/>
      <c r="B12" s="128"/>
      <c r="C12" s="434" t="s">
        <v>731</v>
      </c>
      <c r="D12" s="434"/>
      <c r="E12" s="434"/>
      <c r="F12" s="434"/>
      <c r="G12" s="434"/>
    </row>
    <row r="13" spans="1:6" ht="15.75">
      <c r="A13" s="7"/>
      <c r="B13" s="128"/>
      <c r="C13" s="8"/>
      <c r="D13" s="8"/>
      <c r="E13" s="8"/>
      <c r="F13" s="52"/>
    </row>
    <row r="14" spans="1:7" ht="67.5" customHeight="1">
      <c r="A14" s="432" t="s">
        <v>702</v>
      </c>
      <c r="B14" s="432"/>
      <c r="C14" s="432"/>
      <c r="D14" s="432"/>
      <c r="E14" s="432"/>
      <c r="F14" s="432"/>
      <c r="G14" s="432"/>
    </row>
    <row r="15" ht="12" customHeight="1"/>
    <row r="16" spans="1:7" s="133" customFormat="1" ht="33" customHeight="1">
      <c r="A16" s="131" t="s">
        <v>367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372</v>
      </c>
      <c r="B18" s="36" t="s">
        <v>155</v>
      </c>
      <c r="C18" s="155" t="s">
        <v>358</v>
      </c>
      <c r="D18" s="155"/>
      <c r="E18" s="156"/>
      <c r="F18" s="155"/>
      <c r="G18" s="401">
        <f>G19+G27+G35+G61</f>
        <v>15050.008260000002</v>
      </c>
    </row>
    <row r="19" spans="1:7" s="160" customFormat="1" ht="27" customHeight="1">
      <c r="A19" s="54" t="s">
        <v>355</v>
      </c>
      <c r="B19" s="36" t="s">
        <v>155</v>
      </c>
      <c r="C19" s="119" t="s">
        <v>358</v>
      </c>
      <c r="D19" s="119" t="s">
        <v>359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358</v>
      </c>
      <c r="D20" s="162" t="s">
        <v>359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358</v>
      </c>
      <c r="D21" s="166" t="s">
        <v>359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536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68" t="s">
        <v>460</v>
      </c>
      <c r="G24" s="405">
        <f>G25+G26</f>
        <v>1556.01</v>
      </c>
    </row>
    <row r="25" spans="1:7" ht="15.75">
      <c r="A25" s="125" t="s">
        <v>185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>
        <v>121</v>
      </c>
      <c r="G25" s="303">
        <f>'расх 22 г'!G24</f>
        <v>1196.02</v>
      </c>
    </row>
    <row r="26" spans="1:7" ht="38.25">
      <c r="A26" s="125" t="s">
        <v>187</v>
      </c>
      <c r="B26" s="37" t="s">
        <v>155</v>
      </c>
      <c r="C26" s="140" t="s">
        <v>358</v>
      </c>
      <c r="D26" s="140" t="s">
        <v>359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381</v>
      </c>
      <c r="B27" s="37" t="s">
        <v>155</v>
      </c>
      <c r="C27" s="34" t="s">
        <v>358</v>
      </c>
      <c r="D27" s="34" t="s">
        <v>361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358</v>
      </c>
      <c r="D28" s="50" t="s">
        <v>361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358</v>
      </c>
      <c r="D29" s="45" t="s">
        <v>361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536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358</v>
      </c>
      <c r="D32" s="24" t="s">
        <v>361</v>
      </c>
      <c r="E32" s="48" t="s">
        <v>110</v>
      </c>
      <c r="F32" s="25" t="s">
        <v>460</v>
      </c>
      <c r="G32" s="169">
        <f>G33+G34</f>
        <v>1027.1</v>
      </c>
    </row>
    <row r="33" spans="1:7" ht="15.75">
      <c r="A33" s="125" t="s">
        <v>185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>
        <v>121</v>
      </c>
      <c r="G33" s="181">
        <f>'расх 22 г'!G32</f>
        <v>789.8</v>
      </c>
    </row>
    <row r="34" spans="1:7" ht="38.25">
      <c r="A34" s="125" t="s">
        <v>187</v>
      </c>
      <c r="B34" s="37" t="s">
        <v>155</v>
      </c>
      <c r="C34" s="140" t="s">
        <v>358</v>
      </c>
      <c r="D34" s="140" t="s">
        <v>361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351</v>
      </c>
      <c r="B35" s="36" t="s">
        <v>155</v>
      </c>
      <c r="C35" s="177" t="s">
        <v>358</v>
      </c>
      <c r="D35" s="177" t="s">
        <v>360</v>
      </c>
      <c r="E35" s="148"/>
      <c r="F35" s="177"/>
      <c r="G35" s="63">
        <f>G36</f>
        <v>12010.198260000001</v>
      </c>
    </row>
    <row r="36" spans="1:7" ht="39.75" customHeight="1">
      <c r="A36" s="64" t="s">
        <v>190</v>
      </c>
      <c r="B36" s="58" t="s">
        <v>155</v>
      </c>
      <c r="C36" s="50" t="s">
        <v>358</v>
      </c>
      <c r="D36" s="50" t="s">
        <v>360</v>
      </c>
      <c r="E36" s="74" t="s">
        <v>111</v>
      </c>
      <c r="F36" s="50"/>
      <c r="G36" s="178">
        <f>G37+G56</f>
        <v>12010.198260000001</v>
      </c>
    </row>
    <row r="37" spans="1:7" ht="26.25" customHeight="1">
      <c r="A37" s="26" t="s">
        <v>230</v>
      </c>
      <c r="B37" s="37" t="s">
        <v>155</v>
      </c>
      <c r="C37" s="24" t="s">
        <v>358</v>
      </c>
      <c r="D37" s="24" t="s">
        <v>360</v>
      </c>
      <c r="E37" s="48" t="s">
        <v>112</v>
      </c>
      <c r="F37" s="24"/>
      <c r="G37" s="304">
        <f>G38+G44</f>
        <v>12006.298260000001</v>
      </c>
    </row>
    <row r="38" spans="1:7" ht="27" customHeight="1">
      <c r="A38" s="125" t="s">
        <v>184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/>
      <c r="G38" s="365">
        <f>G39</f>
        <v>10007.7</v>
      </c>
    </row>
    <row r="39" spans="1:7" ht="43.5" customHeight="1">
      <c r="A39" s="59" t="s">
        <v>227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536</v>
      </c>
      <c r="G39" s="365">
        <f>G40</f>
        <v>10007.7</v>
      </c>
    </row>
    <row r="40" spans="1:7" ht="16.5" customHeight="1">
      <c r="A40" s="125" t="s">
        <v>193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460</v>
      </c>
      <c r="G40" s="365">
        <f>G41+G43+G42</f>
        <v>10007.7</v>
      </c>
    </row>
    <row r="41" spans="1:7" ht="15.75">
      <c r="A41" s="125" t="s">
        <v>185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373</v>
      </c>
      <c r="G41" s="181">
        <f>'расх 22 г'!G40</f>
        <v>7680.4</v>
      </c>
    </row>
    <row r="42" spans="1:7" ht="15.75">
      <c r="A42" s="125" t="s">
        <v>196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374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358</v>
      </c>
      <c r="D43" s="24" t="s">
        <v>360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/>
      <c r="G44" s="179">
        <f>G45+G50</f>
        <v>1998.5982600000002</v>
      </c>
    </row>
    <row r="45" spans="1:7" ht="29.25" customHeight="1">
      <c r="A45" s="28" t="s">
        <v>231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232</v>
      </c>
      <c r="G45" s="179">
        <f>G46</f>
        <v>1697.3000000000002</v>
      </c>
    </row>
    <row r="46" spans="1:7" ht="28.5" customHeight="1">
      <c r="A46" s="125" t="s">
        <v>233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194</v>
      </c>
      <c r="G46" s="181">
        <f>G47+G48+G49</f>
        <v>1697.3000000000002</v>
      </c>
    </row>
    <row r="47" spans="1:7" ht="25.5">
      <c r="A47" s="26" t="s">
        <v>375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376</v>
      </c>
      <c r="G47" s="179">
        <f>'расх 22 г'!G46</f>
        <v>300</v>
      </c>
    </row>
    <row r="48" spans="1:7" ht="27" customHeight="1">
      <c r="A48" s="26" t="s">
        <v>453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377</v>
      </c>
      <c r="G48" s="179">
        <f>'расх 22 г'!G47</f>
        <v>665.3000000000001</v>
      </c>
    </row>
    <row r="49" spans="1:7" ht="27" customHeight="1">
      <c r="A49" s="26" t="s">
        <v>708</v>
      </c>
      <c r="B49" s="37"/>
      <c r="C49" s="24" t="s">
        <v>358</v>
      </c>
      <c r="D49" s="24" t="s">
        <v>360</v>
      </c>
      <c r="E49" s="48" t="s">
        <v>114</v>
      </c>
      <c r="F49" s="24" t="s">
        <v>709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234</v>
      </c>
      <c r="G50" s="304">
        <f>G51+G53</f>
        <v>301.29826</v>
      </c>
    </row>
    <row r="51" spans="1:7" ht="16.5" customHeight="1">
      <c r="A51" s="26" t="s">
        <v>235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236</v>
      </c>
      <c r="G51" s="304">
        <f>'расх 22 г'!G50</f>
        <v>182</v>
      </c>
    </row>
    <row r="52" spans="1:7" ht="66.75" customHeight="1" hidden="1">
      <c r="A52" s="182" t="s">
        <v>237</v>
      </c>
      <c r="B52" s="37" t="s">
        <v>155</v>
      </c>
      <c r="C52" s="24" t="s">
        <v>358</v>
      </c>
      <c r="D52" s="24" t="s">
        <v>360</v>
      </c>
      <c r="E52" s="48" t="s">
        <v>191</v>
      </c>
      <c r="F52" s="24" t="s">
        <v>295</v>
      </c>
      <c r="G52" s="304"/>
    </row>
    <row r="53" spans="1:7" ht="18" customHeight="1">
      <c r="A53" s="28" t="s">
        <v>238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197</v>
      </c>
      <c r="G53" s="303">
        <f>G54+G55</f>
        <v>119.29826</v>
      </c>
    </row>
    <row r="54" spans="1:7" ht="17.25" customHeight="1">
      <c r="A54" s="28" t="s">
        <v>239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379</v>
      </c>
      <c r="G54" s="179">
        <f>'расх 22 г'!G53</f>
        <v>15</v>
      </c>
    </row>
    <row r="55" spans="1:7" ht="17.25" customHeight="1">
      <c r="A55" s="28" t="s">
        <v>200</v>
      </c>
      <c r="B55" s="37" t="s">
        <v>155</v>
      </c>
      <c r="C55" s="24" t="s">
        <v>358</v>
      </c>
      <c r="D55" s="24" t="s">
        <v>360</v>
      </c>
      <c r="E55" s="48" t="s">
        <v>191</v>
      </c>
      <c r="F55" s="24" t="s">
        <v>199</v>
      </c>
      <c r="G55" s="179">
        <f>'расх 22 г'!G54</f>
        <v>104.29826</v>
      </c>
    </row>
    <row r="56" spans="1:7" ht="29.25" customHeight="1">
      <c r="A56" s="66" t="s">
        <v>240</v>
      </c>
      <c r="B56" s="36" t="s">
        <v>155</v>
      </c>
      <c r="C56" s="50" t="s">
        <v>358</v>
      </c>
      <c r="D56" s="50" t="s">
        <v>360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358</v>
      </c>
      <c r="D57" s="45" t="s">
        <v>360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358</v>
      </c>
      <c r="D58" s="45" t="s">
        <v>360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453</v>
      </c>
      <c r="B60" s="37" t="s">
        <v>155</v>
      </c>
      <c r="C60" s="24" t="s">
        <v>358</v>
      </c>
      <c r="D60" s="24" t="s">
        <v>360</v>
      </c>
      <c r="E60" s="48" t="s">
        <v>115</v>
      </c>
      <c r="F60" s="24" t="s">
        <v>377</v>
      </c>
      <c r="G60" s="179">
        <f>'расх 22 г'!G59</f>
        <v>3.9</v>
      </c>
    </row>
    <row r="61" spans="1:7" s="160" customFormat="1" ht="14.25" customHeight="1">
      <c r="A61" s="54" t="s">
        <v>382</v>
      </c>
      <c r="B61" s="36" t="s">
        <v>155</v>
      </c>
      <c r="C61" s="101" t="s">
        <v>358</v>
      </c>
      <c r="D61" s="101" t="s">
        <v>369</v>
      </c>
      <c r="E61" s="148"/>
      <c r="F61" s="101"/>
      <c r="G61" s="327">
        <f>G62+G73</f>
        <v>456.7</v>
      </c>
    </row>
    <row r="62" spans="1:7" ht="29.25" customHeight="1">
      <c r="A62" s="66" t="s">
        <v>240</v>
      </c>
      <c r="B62" s="58" t="s">
        <v>155</v>
      </c>
      <c r="C62" s="50" t="s">
        <v>358</v>
      </c>
      <c r="D62" s="50" t="s">
        <v>369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358</v>
      </c>
      <c r="D63" s="62" t="s">
        <v>369</v>
      </c>
      <c r="E63" s="51" t="s">
        <v>603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358</v>
      </c>
      <c r="D64" s="40" t="s">
        <v>369</v>
      </c>
      <c r="E64" s="71" t="s">
        <v>603</v>
      </c>
      <c r="F64" s="40" t="s">
        <v>536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5" t="s">
        <v>460</v>
      </c>
      <c r="G65" s="328">
        <f>G66+G67</f>
        <v>131.7</v>
      </c>
    </row>
    <row r="66" spans="1:7" ht="15.75">
      <c r="A66" s="125" t="s">
        <v>185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373</v>
      </c>
      <c r="G66" s="179">
        <f>'расх 22 г'!G65</f>
        <v>100.2</v>
      </c>
    </row>
    <row r="67" spans="1:7" ht="38.25">
      <c r="A67" s="125" t="s">
        <v>187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188</v>
      </c>
      <c r="G67" s="179">
        <f>'расх 22 г'!G66</f>
        <v>31.5</v>
      </c>
    </row>
    <row r="68" spans="1:7" ht="25.5">
      <c r="A68" s="28" t="s">
        <v>231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232</v>
      </c>
      <c r="G68" s="303">
        <f>G69</f>
        <v>36</v>
      </c>
    </row>
    <row r="69" spans="1:7" ht="25.5">
      <c r="A69" s="125" t="s">
        <v>195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194</v>
      </c>
      <c r="G69" s="303">
        <f>G70+G71+G72</f>
        <v>36</v>
      </c>
    </row>
    <row r="70" spans="1:7" ht="25.5">
      <c r="A70" s="26" t="s">
        <v>375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376</v>
      </c>
      <c r="G70" s="179">
        <f>'расх 22 г'!G69</f>
        <v>6</v>
      </c>
    </row>
    <row r="71" spans="1:7" ht="28.5" customHeight="1">
      <c r="A71" s="26" t="s">
        <v>453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377</v>
      </c>
      <c r="G71" s="179">
        <f>'расх 22 г'!G70</f>
        <v>10</v>
      </c>
    </row>
    <row r="72" spans="1:7" ht="28.5" customHeight="1">
      <c r="A72" s="26" t="s">
        <v>708</v>
      </c>
      <c r="B72" s="37"/>
      <c r="C72" s="25" t="s">
        <v>358</v>
      </c>
      <c r="D72" s="25" t="s">
        <v>369</v>
      </c>
      <c r="E72" s="71" t="s">
        <v>603</v>
      </c>
      <c r="F72" s="24" t="s">
        <v>709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358</v>
      </c>
      <c r="D73" s="69" t="s">
        <v>369</v>
      </c>
      <c r="E73" s="74" t="s">
        <v>118</v>
      </c>
      <c r="F73" s="50"/>
      <c r="G73" s="320">
        <f>G79+G99+G74+G83+G87+G90+G93+G103</f>
        <v>289</v>
      </c>
    </row>
    <row r="74" spans="1:27" s="185" customFormat="1" ht="28.5" customHeight="1" hidden="1">
      <c r="A74" s="46" t="s">
        <v>265</v>
      </c>
      <c r="B74" s="44" t="s">
        <v>155</v>
      </c>
      <c r="C74" s="312" t="s">
        <v>358</v>
      </c>
      <c r="D74" s="312" t="s">
        <v>369</v>
      </c>
      <c r="E74" s="313" t="s">
        <v>266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295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358</v>
      </c>
      <c r="D79" s="62" t="s">
        <v>369</v>
      </c>
      <c r="E79" s="51" t="s">
        <v>119</v>
      </c>
      <c r="F79" s="45"/>
      <c r="G79" s="351">
        <f>G80</f>
        <v>24</v>
      </c>
    </row>
    <row r="80" spans="1:7" s="139" customFormat="1" ht="28.5" customHeight="1">
      <c r="A80" s="28" t="s">
        <v>231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232</v>
      </c>
      <c r="G80" s="351">
        <f>G81</f>
        <v>24</v>
      </c>
    </row>
    <row r="81" spans="1:7" s="139" customFormat="1" ht="28.5" customHeight="1">
      <c r="A81" s="125" t="s">
        <v>233</v>
      </c>
      <c r="B81" s="37" t="s">
        <v>155</v>
      </c>
      <c r="C81" s="40" t="s">
        <v>358</v>
      </c>
      <c r="D81" s="40" t="s">
        <v>369</v>
      </c>
      <c r="E81" s="71" t="s">
        <v>119</v>
      </c>
      <c r="F81" s="29" t="s">
        <v>194</v>
      </c>
      <c r="G81" s="351">
        <f>G82</f>
        <v>24</v>
      </c>
    </row>
    <row r="82" spans="1:7" ht="27" customHeight="1">
      <c r="A82" s="26" t="s">
        <v>453</v>
      </c>
      <c r="B82" s="37" t="s">
        <v>155</v>
      </c>
      <c r="C82" s="40" t="s">
        <v>358</v>
      </c>
      <c r="D82" s="25" t="s">
        <v>369</v>
      </c>
      <c r="E82" s="48" t="s">
        <v>119</v>
      </c>
      <c r="F82" s="24" t="s">
        <v>377</v>
      </c>
      <c r="G82" s="179">
        <f>'расх 22 г'!G81</f>
        <v>24</v>
      </c>
    </row>
    <row r="83" spans="1:7" ht="27" customHeight="1">
      <c r="A83" s="46" t="s">
        <v>557</v>
      </c>
      <c r="B83" s="37"/>
      <c r="C83" s="62" t="s">
        <v>358</v>
      </c>
      <c r="D83" s="62" t="s">
        <v>369</v>
      </c>
      <c r="E83" s="51" t="s">
        <v>558</v>
      </c>
      <c r="F83" s="24" t="s">
        <v>232</v>
      </c>
      <c r="G83" s="303">
        <f>G84</f>
        <v>0</v>
      </c>
    </row>
    <row r="84" spans="1:7" ht="27" customHeight="1">
      <c r="A84" s="26" t="s">
        <v>559</v>
      </c>
      <c r="B84" s="37"/>
      <c r="C84" s="40" t="s">
        <v>358</v>
      </c>
      <c r="D84" s="40" t="s">
        <v>369</v>
      </c>
      <c r="E84" s="71" t="s">
        <v>558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358</v>
      </c>
      <c r="D85" s="40" t="s">
        <v>369</v>
      </c>
      <c r="E85" s="71" t="s">
        <v>558</v>
      </c>
      <c r="F85" s="24" t="s">
        <v>377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557</v>
      </c>
      <c r="B87" s="37"/>
      <c r="C87" s="62" t="s">
        <v>358</v>
      </c>
      <c r="D87" s="62" t="s">
        <v>369</v>
      </c>
      <c r="E87" s="51" t="s">
        <v>561</v>
      </c>
      <c r="F87" s="24" t="s">
        <v>232</v>
      </c>
      <c r="G87" s="303">
        <f>G88</f>
        <v>0</v>
      </c>
    </row>
    <row r="88" spans="1:7" ht="27" customHeight="1">
      <c r="A88" s="26" t="s">
        <v>560</v>
      </c>
      <c r="B88" s="37"/>
      <c r="C88" s="40" t="s">
        <v>358</v>
      </c>
      <c r="D88" s="40" t="s">
        <v>369</v>
      </c>
      <c r="E88" s="71" t="s">
        <v>561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358</v>
      </c>
      <c r="D89" s="40" t="s">
        <v>369</v>
      </c>
      <c r="E89" s="71" t="s">
        <v>561</v>
      </c>
      <c r="F89" s="24" t="s">
        <v>377</v>
      </c>
      <c r="G89" s="303">
        <f>'расх 22 г'!G86</f>
        <v>0</v>
      </c>
    </row>
    <row r="90" spans="1:7" ht="27" customHeight="1">
      <c r="A90" s="46" t="s">
        <v>557</v>
      </c>
      <c r="B90" s="37"/>
      <c r="C90" s="62" t="s">
        <v>358</v>
      </c>
      <c r="D90" s="62" t="s">
        <v>369</v>
      </c>
      <c r="E90" s="51" t="s">
        <v>563</v>
      </c>
      <c r="F90" s="24" t="s">
        <v>232</v>
      </c>
      <c r="G90" s="303">
        <f>G91</f>
        <v>0</v>
      </c>
    </row>
    <row r="91" spans="1:7" ht="27" customHeight="1">
      <c r="A91" s="26" t="s">
        <v>562</v>
      </c>
      <c r="B91" s="37"/>
      <c r="C91" s="40" t="s">
        <v>358</v>
      </c>
      <c r="D91" s="40" t="s">
        <v>369</v>
      </c>
      <c r="E91" s="71" t="s">
        <v>563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563</v>
      </c>
      <c r="F92" s="24" t="s">
        <v>377</v>
      </c>
      <c r="G92" s="179">
        <f>'расх 22 г'!G91</f>
        <v>0</v>
      </c>
    </row>
    <row r="93" spans="1:7" ht="27" customHeight="1">
      <c r="A93" s="46" t="s">
        <v>557</v>
      </c>
      <c r="B93" s="37"/>
      <c r="C93" s="62" t="s">
        <v>358</v>
      </c>
      <c r="D93" s="62" t="s">
        <v>369</v>
      </c>
      <c r="E93" s="51" t="s">
        <v>579</v>
      </c>
      <c r="F93" s="24"/>
      <c r="G93" s="303">
        <f>G94</f>
        <v>220</v>
      </c>
    </row>
    <row r="94" spans="1:7" ht="27" customHeight="1">
      <c r="A94" s="26" t="s">
        <v>580</v>
      </c>
      <c r="B94" s="37"/>
      <c r="C94" s="40" t="s">
        <v>358</v>
      </c>
      <c r="D94" s="40" t="s">
        <v>369</v>
      </c>
      <c r="E94" s="71" t="s">
        <v>579</v>
      </c>
      <c r="F94" s="29" t="s">
        <v>232</v>
      </c>
      <c r="G94" s="303">
        <f>G95</f>
        <v>220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579</v>
      </c>
      <c r="F95" s="24" t="s">
        <v>194</v>
      </c>
      <c r="G95" s="303">
        <f>G96</f>
        <v>220</v>
      </c>
    </row>
    <row r="96" spans="1:7" ht="27" customHeight="1">
      <c r="A96" s="26"/>
      <c r="B96" s="37"/>
      <c r="C96" s="40" t="s">
        <v>358</v>
      </c>
      <c r="D96" s="40" t="s">
        <v>369</v>
      </c>
      <c r="E96" s="71" t="s">
        <v>579</v>
      </c>
      <c r="F96" s="24" t="s">
        <v>377</v>
      </c>
      <c r="G96" s="179">
        <f>'расх 22 г'!G95</f>
        <v>220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358</v>
      </c>
      <c r="D99" s="62" t="s">
        <v>369</v>
      </c>
      <c r="E99" s="51" t="s">
        <v>242</v>
      </c>
      <c r="F99" s="45"/>
      <c r="G99" s="351">
        <f>G100</f>
        <v>45</v>
      </c>
    </row>
    <row r="100" spans="1:7" ht="17.25" customHeight="1">
      <c r="A100" s="26" t="s">
        <v>45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234</v>
      </c>
      <c r="G100" s="303">
        <f>G101</f>
        <v>45</v>
      </c>
    </row>
    <row r="101" spans="1:7" ht="18" customHeight="1">
      <c r="A101" s="28" t="s">
        <v>238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197</v>
      </c>
      <c r="G101" s="303">
        <f>G102</f>
        <v>45</v>
      </c>
    </row>
    <row r="102" spans="1:7" ht="15.75" customHeight="1">
      <c r="A102" s="26" t="s">
        <v>200</v>
      </c>
      <c r="B102" s="37" t="s">
        <v>155</v>
      </c>
      <c r="C102" s="40" t="s">
        <v>358</v>
      </c>
      <c r="D102" s="25" t="s">
        <v>369</v>
      </c>
      <c r="E102" s="48" t="s">
        <v>242</v>
      </c>
      <c r="F102" s="24" t="s">
        <v>199</v>
      </c>
      <c r="G102" s="179">
        <f>'расх 22 г'!G101</f>
        <v>45</v>
      </c>
    </row>
    <row r="103" spans="1:7" ht="15.75" customHeight="1">
      <c r="A103" s="46" t="s">
        <v>582</v>
      </c>
      <c r="B103" s="44"/>
      <c r="C103" s="62" t="s">
        <v>358</v>
      </c>
      <c r="D103" s="62" t="s">
        <v>369</v>
      </c>
      <c r="E103" s="51" t="s">
        <v>266</v>
      </c>
      <c r="F103" s="45"/>
      <c r="G103" s="351">
        <f>G104</f>
        <v>0</v>
      </c>
    </row>
    <row r="104" spans="1:7" ht="15.75" customHeight="1">
      <c r="A104" s="26" t="s">
        <v>581</v>
      </c>
      <c r="B104" s="37"/>
      <c r="C104" s="40" t="s">
        <v>358</v>
      </c>
      <c r="D104" s="25" t="s">
        <v>369</v>
      </c>
      <c r="E104" s="48" t="s">
        <v>266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358</v>
      </c>
      <c r="D106" s="25" t="s">
        <v>369</v>
      </c>
      <c r="E106" s="48" t="s">
        <v>266</v>
      </c>
      <c r="F106" s="24" t="s">
        <v>295</v>
      </c>
      <c r="G106" s="179">
        <f>'расх 22 г'!G105</f>
        <v>0</v>
      </c>
    </row>
    <row r="107" spans="1:7" s="189" customFormat="1" ht="15" customHeight="1">
      <c r="A107" s="186" t="s">
        <v>383</v>
      </c>
      <c r="B107" s="36" t="s">
        <v>155</v>
      </c>
      <c r="C107" s="187" t="s">
        <v>359</v>
      </c>
      <c r="D107" s="187"/>
      <c r="E107" s="48"/>
      <c r="F107" s="187"/>
      <c r="G107" s="350">
        <f>G108</f>
        <v>732.6000000000001</v>
      </c>
    </row>
    <row r="108" spans="1:7" s="68" customFormat="1" ht="15" customHeight="1">
      <c r="A108" s="190" t="s">
        <v>384</v>
      </c>
      <c r="B108" s="36" t="s">
        <v>155</v>
      </c>
      <c r="C108" s="101" t="s">
        <v>359</v>
      </c>
      <c r="D108" s="101" t="s">
        <v>361</v>
      </c>
      <c r="E108" s="148"/>
      <c r="F108" s="101"/>
      <c r="G108" s="327">
        <f>G109</f>
        <v>732.6000000000001</v>
      </c>
    </row>
    <row r="109" spans="1:7" ht="30" customHeight="1">
      <c r="A109" s="66" t="s">
        <v>240</v>
      </c>
      <c r="B109" s="58" t="s">
        <v>155</v>
      </c>
      <c r="C109" s="69" t="s">
        <v>359</v>
      </c>
      <c r="D109" s="69" t="s">
        <v>361</v>
      </c>
      <c r="E109" s="74" t="s">
        <v>116</v>
      </c>
      <c r="F109" s="69"/>
      <c r="G109" s="344">
        <f>G110</f>
        <v>732.6000000000001</v>
      </c>
    </row>
    <row r="110" spans="1:7" s="139" customFormat="1" ht="27.75" customHeight="1">
      <c r="A110" s="184" t="s">
        <v>385</v>
      </c>
      <c r="B110" s="37" t="s">
        <v>155</v>
      </c>
      <c r="C110" s="62" t="s">
        <v>359</v>
      </c>
      <c r="D110" s="62" t="s">
        <v>361</v>
      </c>
      <c r="E110" s="51" t="s">
        <v>120</v>
      </c>
      <c r="F110" s="62"/>
      <c r="G110" s="324">
        <f>G111+G116</f>
        <v>732.6000000000001</v>
      </c>
    </row>
    <row r="111" spans="1:7" s="139" customFormat="1" ht="42" customHeight="1">
      <c r="A111" s="59" t="s">
        <v>227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40" t="s">
        <v>536</v>
      </c>
      <c r="G111" s="324">
        <f>G112</f>
        <v>692.6000000000001</v>
      </c>
    </row>
    <row r="112" spans="1:7" ht="20.25" customHeight="1">
      <c r="A112" s="125" t="s">
        <v>193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5" t="s">
        <v>460</v>
      </c>
      <c r="G112" s="328">
        <f>G113+G114+G115</f>
        <v>692.6000000000001</v>
      </c>
    </row>
    <row r="113" spans="1:7" ht="25.5">
      <c r="A113" s="125" t="s">
        <v>452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373</v>
      </c>
      <c r="G113" s="179">
        <f>'расх 22 г'!G112</f>
        <v>533.3000000000001</v>
      </c>
    </row>
    <row r="114" spans="1:7" ht="15.75">
      <c r="A114" s="125" t="s">
        <v>196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374</v>
      </c>
      <c r="G114" s="179">
        <f>'расх 22 г'!G113</f>
        <v>0</v>
      </c>
    </row>
    <row r="115" spans="1:7" ht="38.25">
      <c r="A115" s="125" t="s">
        <v>187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188</v>
      </c>
      <c r="G115" s="179">
        <f>'расх 22 г'!G114</f>
        <v>159.3</v>
      </c>
    </row>
    <row r="116" spans="1:7" ht="28.5" customHeight="1">
      <c r="A116" s="28" t="s">
        <v>231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232</v>
      </c>
      <c r="G116" s="303">
        <f>G117</f>
        <v>40</v>
      </c>
    </row>
    <row r="117" spans="1:7" ht="25.5">
      <c r="A117" s="125" t="s">
        <v>233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194</v>
      </c>
      <c r="G117" s="303">
        <f>G118+G119+G120</f>
        <v>40</v>
      </c>
    </row>
    <row r="118" spans="1:7" s="139" customFormat="1" ht="25.5">
      <c r="A118" s="26" t="s">
        <v>375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376</v>
      </c>
      <c r="G118" s="179">
        <f>'расх 22 г'!G117</f>
        <v>10</v>
      </c>
    </row>
    <row r="119" spans="1:7" ht="29.25" customHeight="1">
      <c r="A119" s="26" t="s">
        <v>453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377</v>
      </c>
      <c r="G119" s="179">
        <f>'расх 22 г'!G118</f>
        <v>10</v>
      </c>
    </row>
    <row r="120" spans="1:7" ht="29.25" customHeight="1">
      <c r="A120" s="26" t="s">
        <v>708</v>
      </c>
      <c r="B120" s="37"/>
      <c r="C120" s="25" t="s">
        <v>359</v>
      </c>
      <c r="D120" s="25" t="s">
        <v>361</v>
      </c>
      <c r="E120" s="48" t="s">
        <v>120</v>
      </c>
      <c r="F120" s="24" t="s">
        <v>709</v>
      </c>
      <c r="G120" s="179">
        <f>'расх 22 г'!G119</f>
        <v>20</v>
      </c>
    </row>
    <row r="121" spans="1:7" s="195" customFormat="1" ht="27.75" customHeight="1">
      <c r="A121" s="192" t="s">
        <v>386</v>
      </c>
      <c r="B121" s="36" t="s">
        <v>155</v>
      </c>
      <c r="C121" s="193" t="s">
        <v>361</v>
      </c>
      <c r="D121" s="193"/>
      <c r="E121" s="48"/>
      <c r="F121" s="193"/>
      <c r="G121" s="346">
        <f aca="true" t="shared" si="0" ref="G121:G126">G122</f>
        <v>220</v>
      </c>
    </row>
    <row r="122" spans="1:7" s="68" customFormat="1" ht="27.75" customHeight="1">
      <c r="A122" s="54" t="s">
        <v>388</v>
      </c>
      <c r="B122" s="36" t="s">
        <v>155</v>
      </c>
      <c r="C122" s="34" t="s">
        <v>361</v>
      </c>
      <c r="D122" s="34" t="s">
        <v>362</v>
      </c>
      <c r="E122" s="148"/>
      <c r="F122" s="34"/>
      <c r="G122" s="327">
        <f t="shared" si="0"/>
        <v>220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361</v>
      </c>
      <c r="D123" s="50" t="s">
        <v>362</v>
      </c>
      <c r="E123" s="74" t="s">
        <v>118</v>
      </c>
      <c r="F123" s="50"/>
      <c r="G123" s="347">
        <f>'расх 22 г'!G122</f>
        <v>220</v>
      </c>
    </row>
    <row r="124" spans="1:7" s="139" customFormat="1" ht="28.5" customHeight="1">
      <c r="A124" s="46" t="s">
        <v>208</v>
      </c>
      <c r="B124" s="37" t="s">
        <v>155</v>
      </c>
      <c r="C124" s="45" t="s">
        <v>361</v>
      </c>
      <c r="D124" s="45" t="s">
        <v>362</v>
      </c>
      <c r="E124" s="51" t="s">
        <v>121</v>
      </c>
      <c r="F124" s="45"/>
      <c r="G124" s="324">
        <f t="shared" si="0"/>
        <v>220</v>
      </c>
    </row>
    <row r="125" spans="1:7" s="139" customFormat="1" ht="28.5" customHeight="1">
      <c r="A125" s="28" t="s">
        <v>231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232</v>
      </c>
      <c r="G125" s="324">
        <f t="shared" si="0"/>
        <v>220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9" t="s">
        <v>194</v>
      </c>
      <c r="G126" s="324">
        <f t="shared" si="0"/>
        <v>220</v>
      </c>
    </row>
    <row r="127" spans="1:7" ht="27" customHeight="1">
      <c r="A127" s="26" t="s">
        <v>453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4" t="s">
        <v>377</v>
      </c>
      <c r="G127" s="179">
        <f>'расх 22 г'!G126</f>
        <v>220</v>
      </c>
    </row>
    <row r="128" spans="1:7" ht="39" customHeight="1">
      <c r="A128" s="46" t="s">
        <v>677</v>
      </c>
      <c r="B128" s="37"/>
      <c r="C128" s="24" t="s">
        <v>361</v>
      </c>
      <c r="D128" s="24" t="s">
        <v>362</v>
      </c>
      <c r="E128" s="48" t="s">
        <v>678</v>
      </c>
      <c r="F128" s="24"/>
      <c r="G128" s="179">
        <f>G129</f>
        <v>0</v>
      </c>
    </row>
    <row r="129" spans="1:7" ht="27" customHeight="1">
      <c r="A129" s="26" t="s">
        <v>453</v>
      </c>
      <c r="B129" s="37"/>
      <c r="C129" s="24" t="s">
        <v>361</v>
      </c>
      <c r="D129" s="24" t="s">
        <v>362</v>
      </c>
      <c r="E129" s="48" t="s">
        <v>678</v>
      </c>
      <c r="F129" s="24" t="s">
        <v>377</v>
      </c>
      <c r="G129" s="328">
        <f>'расх 22 г'!G128</f>
        <v>0</v>
      </c>
    </row>
    <row r="130" spans="1:7" s="139" customFormat="1" ht="39.75" customHeight="1">
      <c r="A130" s="46" t="s">
        <v>644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/>
      <c r="G130" s="324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645</v>
      </c>
      <c r="F131" s="24" t="s">
        <v>377</v>
      </c>
      <c r="G131" s="328">
        <f>'расх 22 г'!G130</f>
        <v>0</v>
      </c>
    </row>
    <row r="132" spans="1:7" s="195" customFormat="1" ht="15.75" customHeight="1">
      <c r="A132" s="186" t="s">
        <v>389</v>
      </c>
      <c r="B132" s="36" t="s">
        <v>155</v>
      </c>
      <c r="C132" s="193" t="s">
        <v>360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368</v>
      </c>
      <c r="B133" s="36" t="s">
        <v>155</v>
      </c>
      <c r="C133" s="34" t="s">
        <v>360</v>
      </c>
      <c r="D133" s="34" t="s">
        <v>363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360</v>
      </c>
      <c r="D134" s="69" t="s">
        <v>363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360</v>
      </c>
      <c r="D135" s="45" t="s">
        <v>363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453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4" t="s">
        <v>377</v>
      </c>
      <c r="G138" s="179">
        <f>'расх 22 г'!G137</f>
        <v>43</v>
      </c>
    </row>
    <row r="139" spans="1:7" ht="13.5" customHeight="1">
      <c r="A139" s="359" t="s">
        <v>567</v>
      </c>
      <c r="B139" s="44"/>
      <c r="C139" s="34" t="s">
        <v>360</v>
      </c>
      <c r="D139" s="34" t="s">
        <v>569</v>
      </c>
      <c r="E139" s="48"/>
      <c r="F139" s="24"/>
      <c r="G139" s="349">
        <f>G140</f>
        <v>0</v>
      </c>
    </row>
    <row r="140" spans="1:7" ht="25.5" customHeight="1">
      <c r="A140" s="360" t="s">
        <v>568</v>
      </c>
      <c r="B140" s="44"/>
      <c r="C140" s="50" t="s">
        <v>360</v>
      </c>
      <c r="D140" s="50" t="s">
        <v>569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570</v>
      </c>
      <c r="B141" s="44"/>
      <c r="C141" s="29" t="s">
        <v>360</v>
      </c>
      <c r="D141" s="29" t="s">
        <v>569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360</v>
      </c>
      <c r="D142" s="29" t="s">
        <v>569</v>
      </c>
      <c r="E142" s="71" t="s">
        <v>572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360</v>
      </c>
      <c r="D143" s="29" t="s">
        <v>569</v>
      </c>
      <c r="E143" s="71" t="s">
        <v>572</v>
      </c>
      <c r="F143" s="24" t="s">
        <v>194</v>
      </c>
      <c r="G143" s="181">
        <f>G144</f>
        <v>0</v>
      </c>
    </row>
    <row r="144" spans="1:7" ht="25.5" customHeight="1">
      <c r="A144" s="26" t="s">
        <v>453</v>
      </c>
      <c r="B144" s="44"/>
      <c r="C144" s="29" t="s">
        <v>360</v>
      </c>
      <c r="D144" s="29" t="s">
        <v>569</v>
      </c>
      <c r="E144" s="71" t="s">
        <v>571</v>
      </c>
      <c r="F144" s="24" t="s">
        <v>377</v>
      </c>
      <c r="G144" s="179">
        <f>'расх 22 г'!G143</f>
        <v>0</v>
      </c>
    </row>
    <row r="145" spans="1:7" ht="15" customHeight="1">
      <c r="A145" s="31" t="s">
        <v>356</v>
      </c>
      <c r="B145" s="36" t="s">
        <v>155</v>
      </c>
      <c r="C145" s="34" t="s">
        <v>360</v>
      </c>
      <c r="D145" s="34" t="s">
        <v>362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247</v>
      </c>
      <c r="B146" s="58" t="s">
        <v>155</v>
      </c>
      <c r="C146" s="162" t="s">
        <v>360</v>
      </c>
      <c r="D146" s="162" t="s">
        <v>362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360</v>
      </c>
      <c r="D147" s="107" t="s">
        <v>362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360</v>
      </c>
      <c r="D148" s="107" t="s">
        <v>362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453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377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360</v>
      </c>
      <c r="D152" s="107" t="s">
        <v>362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453</v>
      </c>
      <c r="B155" s="37" t="s">
        <v>155</v>
      </c>
      <c r="C155" s="140" t="s">
        <v>360</v>
      </c>
      <c r="D155" s="140" t="s">
        <v>362</v>
      </c>
      <c r="E155" s="48" t="s">
        <v>213</v>
      </c>
      <c r="F155" s="140" t="s">
        <v>377</v>
      </c>
      <c r="G155" s="179">
        <f>'расх 22 г'!G154</f>
        <v>3129.6730199999997</v>
      </c>
    </row>
    <row r="156" spans="1:7" s="139" customFormat="1" ht="27" customHeight="1">
      <c r="A156" s="46" t="s">
        <v>283</v>
      </c>
      <c r="B156" s="44" t="s">
        <v>155</v>
      </c>
      <c r="C156" s="107" t="s">
        <v>360</v>
      </c>
      <c r="D156" s="107" t="s">
        <v>362</v>
      </c>
      <c r="E156" s="51" t="s">
        <v>417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194</v>
      </c>
      <c r="G158" s="328">
        <f>G159</f>
        <v>50</v>
      </c>
    </row>
    <row r="159" spans="1:7" ht="27" customHeight="1">
      <c r="A159" s="26" t="s">
        <v>453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377</v>
      </c>
      <c r="G159" s="179">
        <f>'расх 22 г'!G158</f>
        <v>50</v>
      </c>
    </row>
    <row r="160" spans="1:7" ht="21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 t="s">
        <v>377</v>
      </c>
      <c r="G162" s="144"/>
    </row>
    <row r="163" spans="1:7" s="68" customFormat="1" ht="13.5" customHeight="1">
      <c r="A163" s="54" t="s">
        <v>353</v>
      </c>
      <c r="B163" s="36" t="s">
        <v>155</v>
      </c>
      <c r="C163" s="34" t="s">
        <v>360</v>
      </c>
      <c r="D163" s="34" t="s">
        <v>354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261</v>
      </c>
      <c r="B164" s="58" t="s">
        <v>155</v>
      </c>
      <c r="C164" s="50" t="s">
        <v>360</v>
      </c>
      <c r="D164" s="50" t="s">
        <v>354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360</v>
      </c>
      <c r="D165" s="29" t="s">
        <v>354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282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453</v>
      </c>
      <c r="B169" s="37" t="s">
        <v>155</v>
      </c>
      <c r="C169" s="29" t="s">
        <v>360</v>
      </c>
      <c r="D169" s="29" t="s">
        <v>354</v>
      </c>
      <c r="E169" s="48" t="s">
        <v>172</v>
      </c>
      <c r="F169" s="40" t="s">
        <v>377</v>
      </c>
      <c r="G169" s="73">
        <v>10</v>
      </c>
    </row>
    <row r="170" spans="1:7" s="195" customFormat="1" ht="15" customHeight="1">
      <c r="A170" s="192" t="s">
        <v>390</v>
      </c>
      <c r="B170" s="36" t="s">
        <v>155</v>
      </c>
      <c r="C170" s="201" t="s">
        <v>363</v>
      </c>
      <c r="D170" s="201"/>
      <c r="E170" s="48"/>
      <c r="F170" s="201"/>
      <c r="G170" s="202">
        <f>G171+G181+G200</f>
        <v>10263.3</v>
      </c>
    </row>
    <row r="171" spans="1:7" s="68" customFormat="1" ht="15" customHeight="1">
      <c r="A171" s="54" t="s">
        <v>291</v>
      </c>
      <c r="B171" s="36" t="s">
        <v>155</v>
      </c>
      <c r="C171" s="34" t="s">
        <v>363</v>
      </c>
      <c r="D171" s="34" t="s">
        <v>358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363</v>
      </c>
      <c r="D172" s="50" t="s">
        <v>358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363</v>
      </c>
      <c r="D173" s="45" t="s">
        <v>358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453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377</v>
      </c>
      <c r="G176" s="49">
        <f>'расх 22 г'!G175</f>
        <v>0</v>
      </c>
    </row>
    <row r="177" spans="1:7" s="185" customFormat="1" ht="42" customHeight="1">
      <c r="A177" s="46" t="s">
        <v>673</v>
      </c>
      <c r="B177" s="37" t="s">
        <v>535</v>
      </c>
      <c r="C177" s="50" t="s">
        <v>363</v>
      </c>
      <c r="D177" s="50" t="s">
        <v>358</v>
      </c>
      <c r="E177" s="74" t="s">
        <v>674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535</v>
      </c>
      <c r="C178" s="29" t="s">
        <v>363</v>
      </c>
      <c r="D178" s="29" t="s">
        <v>358</v>
      </c>
      <c r="E178" s="71" t="s">
        <v>674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535</v>
      </c>
      <c r="C179" s="29" t="s">
        <v>363</v>
      </c>
      <c r="D179" s="29" t="s">
        <v>358</v>
      </c>
      <c r="E179" s="71" t="s">
        <v>674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453</v>
      </c>
      <c r="B180" s="37" t="s">
        <v>535</v>
      </c>
      <c r="C180" s="29" t="s">
        <v>363</v>
      </c>
      <c r="D180" s="29" t="s">
        <v>358</v>
      </c>
      <c r="E180" s="71" t="s">
        <v>674</v>
      </c>
      <c r="F180" s="29" t="s">
        <v>377</v>
      </c>
      <c r="G180" s="49">
        <f>'расх 22 г'!G179</f>
        <v>0</v>
      </c>
    </row>
    <row r="181" spans="1:7" s="68" customFormat="1" ht="15" customHeight="1">
      <c r="A181" s="54" t="s">
        <v>365</v>
      </c>
      <c r="B181" s="36" t="s">
        <v>155</v>
      </c>
      <c r="C181" s="34" t="s">
        <v>363</v>
      </c>
      <c r="D181" s="34" t="s">
        <v>359</v>
      </c>
      <c r="E181" s="148"/>
      <c r="F181" s="34"/>
      <c r="G181" s="123">
        <f>G195+G185</f>
        <v>0</v>
      </c>
    </row>
    <row r="182" spans="1:7" ht="25.5">
      <c r="A182" s="26" t="s">
        <v>412</v>
      </c>
      <c r="B182" s="36" t="s">
        <v>155</v>
      </c>
      <c r="C182" s="24" t="s">
        <v>363</v>
      </c>
      <c r="D182" s="24" t="s">
        <v>359</v>
      </c>
      <c r="E182" s="74" t="s">
        <v>248</v>
      </c>
      <c r="F182" s="24"/>
      <c r="G182" s="304">
        <f>G183</f>
        <v>0</v>
      </c>
    </row>
    <row r="183" spans="1:7" ht="25.5">
      <c r="A183" s="26" t="s">
        <v>391</v>
      </c>
      <c r="B183" s="36" t="s">
        <v>155</v>
      </c>
      <c r="C183" s="24" t="s">
        <v>363</v>
      </c>
      <c r="D183" s="24" t="s">
        <v>359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392</v>
      </c>
      <c r="B184" s="36" t="s">
        <v>155</v>
      </c>
      <c r="C184" s="24" t="s">
        <v>363</v>
      </c>
      <c r="D184" s="24" t="s">
        <v>359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363</v>
      </c>
      <c r="D185" s="45" t="s">
        <v>359</v>
      </c>
      <c r="E185" s="51" t="s">
        <v>292</v>
      </c>
      <c r="F185" s="45"/>
      <c r="G185" s="305">
        <f>G186</f>
        <v>0</v>
      </c>
    </row>
    <row r="186" spans="1:7" s="139" customFormat="1" ht="30.75" customHeight="1">
      <c r="A186" s="182" t="s">
        <v>549</v>
      </c>
      <c r="B186" s="37" t="s">
        <v>155</v>
      </c>
      <c r="C186" s="24" t="s">
        <v>363</v>
      </c>
      <c r="D186" s="24" t="s">
        <v>359</v>
      </c>
      <c r="E186" s="48" t="s">
        <v>440</v>
      </c>
      <c r="F186" s="34"/>
      <c r="G186" s="49">
        <f>G190</f>
        <v>0</v>
      </c>
    </row>
    <row r="187" spans="1:7" ht="36" customHeight="1">
      <c r="A187" s="26" t="s">
        <v>550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/>
      <c r="G187" s="49">
        <f>'расх 22 г'!G186</f>
        <v>0</v>
      </c>
    </row>
    <row r="188" spans="1:7" ht="26.25" customHeight="1">
      <c r="A188" s="334" t="s">
        <v>546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 t="s">
        <v>547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548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18.75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349">
        <f>G196</f>
        <v>0</v>
      </c>
    </row>
    <row r="195" spans="1:7" ht="29.2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181">
        <f>G196</f>
        <v>0</v>
      </c>
    </row>
    <row r="196" spans="1:7" s="68" customFormat="1" ht="1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51">
        <f>G197</f>
        <v>0</v>
      </c>
    </row>
    <row r="197" spans="1:7" s="185" customFormat="1" ht="30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39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48">
        <f>'расх 22 г'!G198</f>
        <v>0</v>
      </c>
    </row>
    <row r="200" spans="1:7" s="160" customFormat="1" ht="17.25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G201+G216+G222+G212</f>
        <v>10263.3</v>
      </c>
    </row>
    <row r="201" spans="1:7" s="160" customFormat="1" ht="30" customHeight="1">
      <c r="A201" s="358" t="s">
        <v>157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f>'расх 22 г'!G204</f>
        <v>2209.5</v>
      </c>
    </row>
    <row r="206" spans="1:7" s="139" customFormat="1" ht="18.75" customHeight="1">
      <c r="A206" s="125" t="s">
        <v>578</v>
      </c>
      <c r="B206" s="37"/>
      <c r="C206" s="29" t="s">
        <v>363</v>
      </c>
      <c r="D206" s="29" t="s">
        <v>361</v>
      </c>
      <c r="E206" s="71" t="s">
        <v>604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453</v>
      </c>
      <c r="B208" s="37"/>
      <c r="C208" s="29" t="s">
        <v>363</v>
      </c>
      <c r="D208" s="29" t="s">
        <v>361</v>
      </c>
      <c r="E208" s="71" t="s">
        <v>604</v>
      </c>
      <c r="F208" s="24" t="s">
        <v>377</v>
      </c>
      <c r="G208" s="49">
        <f>'расх 22 г'!G206</f>
        <v>0</v>
      </c>
    </row>
    <row r="209" spans="1:7" s="139" customFormat="1" ht="18" customHeight="1">
      <c r="A209" s="125" t="s">
        <v>595</v>
      </c>
      <c r="B209" s="37"/>
      <c r="C209" s="29" t="s">
        <v>363</v>
      </c>
      <c r="D209" s="29" t="s">
        <v>361</v>
      </c>
      <c r="E209" s="71" t="s">
        <v>604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363</v>
      </c>
      <c r="D210" s="29" t="s">
        <v>361</v>
      </c>
      <c r="E210" s="71" t="s">
        <v>604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453</v>
      </c>
      <c r="B211" s="37"/>
      <c r="C211" s="29" t="s">
        <v>363</v>
      </c>
      <c r="D211" s="29" t="s">
        <v>361</v>
      </c>
      <c r="E211" s="71" t="s">
        <v>604</v>
      </c>
      <c r="F211" s="24" t="s">
        <v>377</v>
      </c>
      <c r="G211" s="49">
        <f>'расх 22 г'!G209</f>
        <v>100</v>
      </c>
    </row>
    <row r="212" spans="1:7" s="139" customFormat="1" ht="27" customHeight="1">
      <c r="A212" s="64" t="s">
        <v>633</v>
      </c>
      <c r="B212" s="37"/>
      <c r="C212" s="50" t="s">
        <v>363</v>
      </c>
      <c r="D212" s="50" t="s">
        <v>361</v>
      </c>
      <c r="E212" s="74" t="s">
        <v>635</v>
      </c>
      <c r="F212" s="24"/>
      <c r="G212" s="178">
        <f>G213</f>
        <v>0</v>
      </c>
    </row>
    <row r="213" spans="1:7" s="139" customFormat="1" ht="27" customHeight="1">
      <c r="A213" s="26" t="s">
        <v>634</v>
      </c>
      <c r="B213" s="37"/>
      <c r="C213" s="29" t="s">
        <v>363</v>
      </c>
      <c r="D213" s="29" t="s">
        <v>361</v>
      </c>
      <c r="E213" s="71" t="s">
        <v>636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363</v>
      </c>
      <c r="D214" s="29" t="s">
        <v>361</v>
      </c>
      <c r="E214" s="71" t="s">
        <v>636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453</v>
      </c>
      <c r="B215" s="37"/>
      <c r="C215" s="29" t="s">
        <v>363</v>
      </c>
      <c r="D215" s="29" t="s">
        <v>361</v>
      </c>
      <c r="E215" s="71" t="s">
        <v>636</v>
      </c>
      <c r="F215" s="24" t="s">
        <v>377</v>
      </c>
      <c r="G215" s="49">
        <f>'расх 22 г'!G215</f>
        <v>0</v>
      </c>
    </row>
    <row r="216" spans="1:7" s="139" customFormat="1" ht="27" customHeight="1">
      <c r="A216" s="64" t="s">
        <v>597</v>
      </c>
      <c r="B216" s="37"/>
      <c r="C216" s="50" t="s">
        <v>363</v>
      </c>
      <c r="D216" s="50" t="s">
        <v>361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605</v>
      </c>
      <c r="B217" s="37"/>
      <c r="C217" s="29" t="s">
        <v>363</v>
      </c>
      <c r="D217" s="29" t="s">
        <v>361</v>
      </c>
      <c r="E217" s="71" t="s">
        <v>607</v>
      </c>
      <c r="F217" s="24" t="s">
        <v>396</v>
      </c>
      <c r="G217" s="49">
        <f>'расх 22 г'!G219</f>
        <v>5478.8</v>
      </c>
    </row>
    <row r="218" spans="1:7" s="139" customFormat="1" ht="27" customHeight="1">
      <c r="A218" s="28" t="s">
        <v>606</v>
      </c>
      <c r="B218" s="37"/>
      <c r="C218" s="29" t="s">
        <v>363</v>
      </c>
      <c r="D218" s="29" t="s">
        <v>361</v>
      </c>
      <c r="E218" s="71" t="s">
        <v>607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598</v>
      </c>
      <c r="B219" s="37"/>
      <c r="C219" s="29" t="s">
        <v>363</v>
      </c>
      <c r="D219" s="29" t="s">
        <v>361</v>
      </c>
      <c r="E219" s="71" t="s">
        <v>599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363</v>
      </c>
      <c r="D220" s="29" t="s">
        <v>361</v>
      </c>
      <c r="E220" s="71" t="s">
        <v>599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453</v>
      </c>
      <c r="B221" s="37"/>
      <c r="C221" s="29" t="s">
        <v>363</v>
      </c>
      <c r="D221" s="29" t="s">
        <v>361</v>
      </c>
      <c r="E221" s="71" t="s">
        <v>599</v>
      </c>
      <c r="F221" s="24" t="s">
        <v>377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363</v>
      </c>
      <c r="D222" s="50" t="s">
        <v>361</v>
      </c>
      <c r="E222" s="74" t="s">
        <v>118</v>
      </c>
      <c r="F222" s="50"/>
      <c r="G222" s="347">
        <f>G223+G235+G239+G227</f>
        <v>820.4</v>
      </c>
    </row>
    <row r="223" spans="1:7" s="139" customFormat="1" ht="26.25" customHeight="1">
      <c r="A223" s="16" t="s">
        <v>284</v>
      </c>
      <c r="B223" s="44" t="s">
        <v>155</v>
      </c>
      <c r="C223" s="45" t="s">
        <v>363</v>
      </c>
      <c r="D223" s="45" t="s">
        <v>361</v>
      </c>
      <c r="E223" s="51" t="s">
        <v>124</v>
      </c>
      <c r="F223" s="62"/>
      <c r="G223" s="324">
        <f>G224</f>
        <v>634</v>
      </c>
    </row>
    <row r="224" spans="1:7" s="139" customFormat="1" ht="26.25" customHeight="1">
      <c r="A224" s="28" t="s">
        <v>231</v>
      </c>
      <c r="B224" s="37" t="s">
        <v>155</v>
      </c>
      <c r="C224" s="24" t="s">
        <v>363</v>
      </c>
      <c r="D224" s="24" t="s">
        <v>361</v>
      </c>
      <c r="E224" s="48" t="s">
        <v>124</v>
      </c>
      <c r="F224" s="40" t="s">
        <v>232</v>
      </c>
      <c r="G224" s="324">
        <f>G225</f>
        <v>634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194</v>
      </c>
      <c r="G225" s="324">
        <f>G226</f>
        <v>634</v>
      </c>
    </row>
    <row r="226" spans="1:7" ht="27" customHeight="1">
      <c r="A226" s="26" t="s">
        <v>453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25" t="s">
        <v>709</v>
      </c>
      <c r="G226" s="49">
        <f>'расх 22 г'!G228</f>
        <v>634</v>
      </c>
    </row>
    <row r="227" spans="1:7" s="139" customFormat="1" ht="15.75" customHeight="1">
      <c r="A227" s="184" t="s">
        <v>285</v>
      </c>
      <c r="B227" s="37" t="s">
        <v>155</v>
      </c>
      <c r="C227" s="45" t="s">
        <v>363</v>
      </c>
      <c r="D227" s="45" t="s">
        <v>361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25" t="s">
        <v>377</v>
      </c>
      <c r="G230" s="49">
        <f>'расх 22 г'!G233</f>
        <v>0</v>
      </c>
    </row>
    <row r="231" spans="1:7" s="139" customFormat="1" ht="15" customHeight="1">
      <c r="A231" s="16" t="s">
        <v>286</v>
      </c>
      <c r="B231" s="37" t="s">
        <v>155</v>
      </c>
      <c r="C231" s="45" t="s">
        <v>363</v>
      </c>
      <c r="D231" s="45" t="s">
        <v>361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363</v>
      </c>
      <c r="D232" s="24" t="s">
        <v>361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363</v>
      </c>
      <c r="D233" s="24" t="s">
        <v>361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453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25" t="s">
        <v>377</v>
      </c>
      <c r="G234" s="144">
        <v>0</v>
      </c>
    </row>
    <row r="235" spans="1:7" s="139" customFormat="1" ht="27.75" customHeight="1">
      <c r="A235" s="46" t="s">
        <v>393</v>
      </c>
      <c r="B235" s="44" t="s">
        <v>155</v>
      </c>
      <c r="C235" s="45" t="s">
        <v>363</v>
      </c>
      <c r="D235" s="45" t="s">
        <v>361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363</v>
      </c>
      <c r="D236" s="29" t="s">
        <v>361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363</v>
      </c>
      <c r="D237" s="29" t="s">
        <v>361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71" t="s">
        <v>127</v>
      </c>
      <c r="F238" s="25" t="s">
        <v>377</v>
      </c>
      <c r="G238" s="49">
        <f>'расх 22 г'!G241</f>
        <v>0</v>
      </c>
    </row>
    <row r="239" spans="1:7" s="195" customFormat="1" ht="15" customHeight="1">
      <c r="A239" s="46" t="s">
        <v>287</v>
      </c>
      <c r="B239" s="44" t="s">
        <v>155</v>
      </c>
      <c r="C239" s="45" t="s">
        <v>363</v>
      </c>
      <c r="D239" s="45" t="s">
        <v>361</v>
      </c>
      <c r="E239" s="51" t="s">
        <v>128</v>
      </c>
      <c r="F239" s="62"/>
      <c r="G239" s="324">
        <f>G240</f>
        <v>186.4</v>
      </c>
    </row>
    <row r="240" spans="1:7" s="68" customFormat="1" ht="15" customHeight="1">
      <c r="A240" s="28" t="s">
        <v>231</v>
      </c>
      <c r="B240" s="37" t="s">
        <v>155</v>
      </c>
      <c r="C240" s="24" t="s">
        <v>363</v>
      </c>
      <c r="D240" s="24" t="s">
        <v>361</v>
      </c>
      <c r="E240" s="48" t="s">
        <v>128</v>
      </c>
      <c r="F240" s="40" t="s">
        <v>232</v>
      </c>
      <c r="G240" s="328">
        <f>G241</f>
        <v>186.4</v>
      </c>
    </row>
    <row r="241" spans="1:7" s="185" customFormat="1" ht="28.5" customHeight="1">
      <c r="A241" s="125" t="s">
        <v>233</v>
      </c>
      <c r="B241" s="37" t="s">
        <v>155</v>
      </c>
      <c r="C241" s="24" t="s">
        <v>363</v>
      </c>
      <c r="D241" s="24" t="s">
        <v>361</v>
      </c>
      <c r="E241" s="48" t="s">
        <v>128</v>
      </c>
      <c r="F241" s="40" t="s">
        <v>194</v>
      </c>
      <c r="G241" s="328">
        <f>G242</f>
        <v>186.4</v>
      </c>
    </row>
    <row r="242" spans="1:7" s="139" customFormat="1" ht="15.75" customHeight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25" t="s">
        <v>377</v>
      </c>
      <c r="G242" s="49">
        <f>'расх 22 г'!G245</f>
        <v>186.4</v>
      </c>
    </row>
    <row r="243" spans="1:7" s="139" customFormat="1" ht="16.5" customHeight="1">
      <c r="A243" s="186" t="s">
        <v>394</v>
      </c>
      <c r="B243" s="36" t="s">
        <v>155</v>
      </c>
      <c r="C243" s="201" t="s">
        <v>364</v>
      </c>
      <c r="D243" s="201"/>
      <c r="E243" s="48"/>
      <c r="F243" s="193"/>
      <c r="G243" s="346">
        <f>G244</f>
        <v>8991.09</v>
      </c>
    </row>
    <row r="244" spans="1:7" ht="20.25" customHeight="1">
      <c r="A244" s="190" t="s">
        <v>395</v>
      </c>
      <c r="B244" s="36" t="s">
        <v>155</v>
      </c>
      <c r="C244" s="34" t="s">
        <v>364</v>
      </c>
      <c r="D244" s="34" t="s">
        <v>358</v>
      </c>
      <c r="E244" s="148"/>
      <c r="F244" s="101"/>
      <c r="G244" s="327">
        <f>'расх 22 г'!G249</f>
        <v>8991.09</v>
      </c>
    </row>
    <row r="245" spans="1:7" ht="27" customHeight="1">
      <c r="A245" s="64" t="s">
        <v>163</v>
      </c>
      <c r="B245" s="58" t="s">
        <v>155</v>
      </c>
      <c r="C245" s="50" t="s">
        <v>364</v>
      </c>
      <c r="D245" s="50" t="s">
        <v>358</v>
      </c>
      <c r="E245" s="74" t="s">
        <v>60</v>
      </c>
      <c r="F245" s="69"/>
      <c r="G245" s="344">
        <f>G246+G268+G286</f>
        <v>8418.83</v>
      </c>
    </row>
    <row r="246" spans="1:7" ht="15.75">
      <c r="A246" s="46" t="s">
        <v>164</v>
      </c>
      <c r="B246" s="37" t="s">
        <v>155</v>
      </c>
      <c r="C246" s="45" t="s">
        <v>364</v>
      </c>
      <c r="D246" s="45" t="s">
        <v>358</v>
      </c>
      <c r="E246" s="51" t="s">
        <v>61</v>
      </c>
      <c r="F246" s="62"/>
      <c r="G246" s="324">
        <f>G247+G253+G264</f>
        <v>6608.488</v>
      </c>
    </row>
    <row r="247" spans="1:7" ht="28.5" customHeight="1">
      <c r="A247" s="46" t="s">
        <v>165</v>
      </c>
      <c r="B247" s="37" t="s">
        <v>155</v>
      </c>
      <c r="C247" s="45" t="s">
        <v>364</v>
      </c>
      <c r="D247" s="45" t="s">
        <v>358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364</v>
      </c>
      <c r="D248" s="29" t="s">
        <v>358</v>
      </c>
      <c r="E248" s="71" t="s">
        <v>253</v>
      </c>
      <c r="F248" s="25" t="s">
        <v>536</v>
      </c>
      <c r="G248" s="328">
        <f>G249</f>
        <v>4739.5</v>
      </c>
    </row>
    <row r="249" spans="1:7" ht="29.25" customHeight="1">
      <c r="A249" s="26" t="s">
        <v>289</v>
      </c>
      <c r="B249" s="37" t="s">
        <v>155</v>
      </c>
      <c r="C249" s="24" t="s">
        <v>364</v>
      </c>
      <c r="D249" s="24" t="s">
        <v>358</v>
      </c>
      <c r="E249" s="71" t="s">
        <v>253</v>
      </c>
      <c r="F249" s="40" t="s">
        <v>424</v>
      </c>
      <c r="G249" s="328">
        <f>G250+G251+G252</f>
        <v>4739.5</v>
      </c>
    </row>
    <row r="250" spans="1:7" ht="18.75" customHeight="1">
      <c r="A250" s="26" t="s">
        <v>268</v>
      </c>
      <c r="B250" s="37" t="s">
        <v>155</v>
      </c>
      <c r="C250" s="24" t="s">
        <v>364</v>
      </c>
      <c r="D250" s="24" t="s">
        <v>358</v>
      </c>
      <c r="E250" s="71" t="s">
        <v>253</v>
      </c>
      <c r="F250" s="24" t="s">
        <v>396</v>
      </c>
      <c r="G250" s="328">
        <f>'расх 22 г'!G255</f>
        <v>3640</v>
      </c>
    </row>
    <row r="251" spans="1:12" ht="29.25" customHeight="1">
      <c r="A251" s="26" t="s">
        <v>269</v>
      </c>
      <c r="B251" s="37" t="s">
        <v>155</v>
      </c>
      <c r="C251" s="24" t="s">
        <v>364</v>
      </c>
      <c r="D251" s="24" t="s">
        <v>358</v>
      </c>
      <c r="E251" s="71" t="s">
        <v>253</v>
      </c>
      <c r="F251" s="24" t="s">
        <v>397</v>
      </c>
      <c r="G251" s="328">
        <v>0</v>
      </c>
      <c r="J251" s="127"/>
      <c r="L251" s="127"/>
    </row>
    <row r="252" spans="1:7" ht="25.5">
      <c r="A252" s="26" t="s">
        <v>270</v>
      </c>
      <c r="B252" s="37" t="s">
        <v>155</v>
      </c>
      <c r="C252" s="24" t="s">
        <v>364</v>
      </c>
      <c r="D252" s="24" t="s">
        <v>358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/>
      <c r="G253" s="328">
        <f>G254+G259</f>
        <v>1868.988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232</v>
      </c>
      <c r="G254" s="328">
        <f>G255</f>
        <v>1862.912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24" t="s">
        <v>194</v>
      </c>
      <c r="G255" s="328">
        <f>G256+G257+G258</f>
        <v>1862.912</v>
      </c>
    </row>
    <row r="256" spans="1:7" ht="17.25" customHeight="1">
      <c r="A256" s="26" t="s">
        <v>375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376</v>
      </c>
      <c r="G256" s="328">
        <f>'расх 22 г'!G261</f>
        <v>140.812</v>
      </c>
    </row>
    <row r="257" spans="1:7" s="139" customFormat="1" ht="29.25" customHeight="1">
      <c r="A257" s="26" t="s">
        <v>453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377</v>
      </c>
      <c r="G257" s="328">
        <f>'расх 22 г'!G262</f>
        <v>176.6</v>
      </c>
    </row>
    <row r="258" spans="1:7" s="139" customFormat="1" ht="29.25" customHeight="1">
      <c r="A258" s="26" t="s">
        <v>712</v>
      </c>
      <c r="B258" s="37"/>
      <c r="C258" s="24" t="s">
        <v>364</v>
      </c>
      <c r="D258" s="24" t="s">
        <v>358</v>
      </c>
      <c r="E258" s="71" t="s">
        <v>254</v>
      </c>
      <c r="F258" s="24" t="s">
        <v>709</v>
      </c>
      <c r="G258" s="328">
        <f>'расх 22 г'!G263</f>
        <v>1545.5</v>
      </c>
    </row>
    <row r="259" spans="1:7" s="139" customFormat="1" ht="21" customHeight="1">
      <c r="A259" s="26" t="s">
        <v>45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234</v>
      </c>
      <c r="G259" s="328">
        <f>G261+G260</f>
        <v>6.076</v>
      </c>
    </row>
    <row r="260" spans="1:7" s="139" customFormat="1" ht="21" customHeight="1">
      <c r="A260" s="26" t="s">
        <v>686</v>
      </c>
      <c r="B260" s="37"/>
      <c r="C260" s="24" t="s">
        <v>364</v>
      </c>
      <c r="D260" s="24" t="s">
        <v>358</v>
      </c>
      <c r="E260" s="71" t="s">
        <v>254</v>
      </c>
      <c r="F260" s="24" t="s">
        <v>295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197</v>
      </c>
      <c r="G261" s="328">
        <f>G263+G262</f>
        <v>6.076</v>
      </c>
    </row>
    <row r="262" spans="1:7" ht="17.25" customHeight="1">
      <c r="A262" s="26" t="s">
        <v>378</v>
      </c>
      <c r="B262" s="37"/>
      <c r="C262" s="24" t="s">
        <v>364</v>
      </c>
      <c r="D262" s="24" t="s">
        <v>358</v>
      </c>
      <c r="E262" s="71" t="s">
        <v>254</v>
      </c>
      <c r="F262" s="24" t="s">
        <v>379</v>
      </c>
      <c r="G262" s="328">
        <f>'расх 22 г'!G267</f>
        <v>6.076</v>
      </c>
    </row>
    <row r="263" spans="1:7" ht="25.5">
      <c r="A263" s="26" t="s">
        <v>378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199</v>
      </c>
      <c r="G263" s="328">
        <f>'расх 22 г'!G268</f>
        <v>0</v>
      </c>
    </row>
    <row r="264" spans="1:7" ht="15.75">
      <c r="A264" s="54" t="s">
        <v>553</v>
      </c>
      <c r="B264" s="37"/>
      <c r="C264" s="34" t="s">
        <v>364</v>
      </c>
      <c r="D264" s="34" t="s">
        <v>358</v>
      </c>
      <c r="E264" s="148" t="s">
        <v>555</v>
      </c>
      <c r="F264" s="24"/>
      <c r="G264" s="328">
        <f>G265+G266</f>
        <v>0</v>
      </c>
    </row>
    <row r="265" spans="1:7" ht="15.75">
      <c r="A265" s="26" t="s">
        <v>268</v>
      </c>
      <c r="B265" s="37"/>
      <c r="C265" s="24" t="s">
        <v>364</v>
      </c>
      <c r="D265" s="24" t="s">
        <v>358</v>
      </c>
      <c r="E265" s="71" t="s">
        <v>555</v>
      </c>
      <c r="F265" s="24" t="s">
        <v>396</v>
      </c>
      <c r="G265" s="328">
        <f>'расх 22 г'!G272</f>
        <v>0</v>
      </c>
    </row>
    <row r="266" spans="1:7" ht="25.5">
      <c r="A266" s="26" t="s">
        <v>270</v>
      </c>
      <c r="B266" s="37"/>
      <c r="C266" s="24" t="s">
        <v>364</v>
      </c>
      <c r="D266" s="24" t="s">
        <v>358</v>
      </c>
      <c r="E266" s="71" t="s">
        <v>555</v>
      </c>
      <c r="F266" s="24" t="s">
        <v>186</v>
      </c>
      <c r="G266" s="328">
        <f>'расх 22 г'!G273</f>
        <v>0</v>
      </c>
    </row>
    <row r="267" spans="1:7" ht="15.7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364</v>
      </c>
      <c r="D268" s="45" t="s">
        <v>358</v>
      </c>
      <c r="E268" s="51" t="s">
        <v>255</v>
      </c>
      <c r="F268" s="62"/>
      <c r="G268" s="324">
        <f>G269+G276+G282</f>
        <v>1616.864</v>
      </c>
    </row>
    <row r="269" spans="1:7" ht="27.75" customHeight="1">
      <c r="A269" s="59" t="s">
        <v>227</v>
      </c>
      <c r="B269" s="37" t="s">
        <v>155</v>
      </c>
      <c r="C269" s="24" t="s">
        <v>364</v>
      </c>
      <c r="D269" s="24" t="s">
        <v>358</v>
      </c>
      <c r="E269" s="48" t="s">
        <v>256</v>
      </c>
      <c r="F269" s="40" t="s">
        <v>536</v>
      </c>
      <c r="G269" s="324">
        <f>G270</f>
        <v>1314.533</v>
      </c>
    </row>
    <row r="270" spans="1:7" ht="27.75" customHeight="1">
      <c r="A270" s="26" t="s">
        <v>289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424</v>
      </c>
      <c r="G270" s="328">
        <f>G271+G272+G273</f>
        <v>1314.533</v>
      </c>
    </row>
    <row r="271" spans="1:7" ht="27.75" customHeight="1">
      <c r="A271" s="26" t="s">
        <v>268</v>
      </c>
      <c r="B271" s="37" t="s">
        <v>155</v>
      </c>
      <c r="C271" s="24" t="s">
        <v>364</v>
      </c>
      <c r="D271" s="24" t="s">
        <v>358</v>
      </c>
      <c r="E271" s="48" t="s">
        <v>257</v>
      </c>
      <c r="F271" s="24" t="s">
        <v>396</v>
      </c>
      <c r="G271" s="328">
        <f>'расх 22 г'!G281</f>
        <v>936.3</v>
      </c>
    </row>
    <row r="272" spans="1:7" ht="27.75" customHeight="1">
      <c r="A272" s="26" t="s">
        <v>269</v>
      </c>
      <c r="B272" s="37" t="s">
        <v>155</v>
      </c>
      <c r="C272" s="24" t="s">
        <v>364</v>
      </c>
      <c r="D272" s="24" t="s">
        <v>358</v>
      </c>
      <c r="E272" s="48" t="s">
        <v>257</v>
      </c>
      <c r="F272" s="24" t="s">
        <v>397</v>
      </c>
      <c r="G272" s="328">
        <v>0</v>
      </c>
    </row>
    <row r="273" spans="1:7" ht="27.75" customHeight="1">
      <c r="A273" s="26" t="s">
        <v>270</v>
      </c>
      <c r="B273" s="37" t="s">
        <v>155</v>
      </c>
      <c r="C273" s="24" t="s">
        <v>364</v>
      </c>
      <c r="D273" s="24" t="s">
        <v>358</v>
      </c>
      <c r="E273" s="48" t="s">
        <v>257</v>
      </c>
      <c r="F273" s="24" t="s">
        <v>186</v>
      </c>
      <c r="G273" s="328">
        <f>'расх 22 г'!G283</f>
        <v>378.233</v>
      </c>
    </row>
    <row r="274" spans="1:7" ht="27.75" customHeight="1" hidden="1">
      <c r="A274" s="26" t="s">
        <v>290</v>
      </c>
      <c r="B274" s="37" t="s">
        <v>155</v>
      </c>
      <c r="C274" s="24" t="s">
        <v>364</v>
      </c>
      <c r="D274" s="24" t="s">
        <v>358</v>
      </c>
      <c r="E274" s="51" t="s">
        <v>258</v>
      </c>
      <c r="F274" s="24"/>
      <c r="G274" s="328">
        <f>G275</f>
        <v>0</v>
      </c>
    </row>
    <row r="275" spans="1:7" ht="25.5" hidden="1">
      <c r="A275" s="26" t="s">
        <v>537</v>
      </c>
      <c r="B275" s="37" t="s">
        <v>155</v>
      </c>
      <c r="C275" s="24" t="s">
        <v>364</v>
      </c>
      <c r="D275" s="24" t="s">
        <v>358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24"/>
      <c r="G276" s="328">
        <f>G277</f>
        <v>302.331</v>
      </c>
    </row>
    <row r="277" spans="1:7" ht="30" customHeight="1">
      <c r="A277" s="28" t="s">
        <v>231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232</v>
      </c>
      <c r="G277" s="328">
        <f>G278</f>
        <v>302.331</v>
      </c>
    </row>
    <row r="278" spans="1:7" ht="30" customHeight="1">
      <c r="A278" s="125" t="s">
        <v>233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194</v>
      </c>
      <c r="G278" s="328">
        <f>G279+G280+G281</f>
        <v>302.331</v>
      </c>
    </row>
    <row r="279" spans="1:7" ht="29.25" customHeight="1">
      <c r="A279" s="26" t="s">
        <v>375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376</v>
      </c>
      <c r="G279" s="328">
        <f>'расх 22 г'!G289</f>
        <v>24</v>
      </c>
    </row>
    <row r="280" spans="1:7" ht="33.75" customHeight="1">
      <c r="A280" s="26" t="s">
        <v>453</v>
      </c>
      <c r="B280" s="37" t="s">
        <v>155</v>
      </c>
      <c r="C280" s="24" t="s">
        <v>364</v>
      </c>
      <c r="D280" s="24" t="s">
        <v>358</v>
      </c>
      <c r="E280" s="48" t="s">
        <v>258</v>
      </c>
      <c r="F280" s="24" t="s">
        <v>377</v>
      </c>
      <c r="G280" s="328">
        <f>'расх 22 г'!G290</f>
        <v>93.131</v>
      </c>
    </row>
    <row r="281" spans="1:7" ht="33.75" customHeight="1">
      <c r="A281" s="26" t="s">
        <v>708</v>
      </c>
      <c r="B281" s="37"/>
      <c r="C281" s="24" t="s">
        <v>364</v>
      </c>
      <c r="D281" s="24" t="s">
        <v>358</v>
      </c>
      <c r="E281" s="48" t="s">
        <v>258</v>
      </c>
      <c r="F281" s="24" t="s">
        <v>709</v>
      </c>
      <c r="G281" s="328">
        <f>'расх 22 г'!G296</f>
        <v>185.2</v>
      </c>
    </row>
    <row r="282" spans="1:7" ht="31.5" customHeight="1">
      <c r="A282" s="54" t="s">
        <v>554</v>
      </c>
      <c r="B282" s="37"/>
      <c r="C282" s="24" t="s">
        <v>364</v>
      </c>
      <c r="D282" s="24" t="s">
        <v>358</v>
      </c>
      <c r="E282" s="148" t="s">
        <v>556</v>
      </c>
      <c r="F282" s="24"/>
      <c r="G282" s="328">
        <f>G283+G284</f>
        <v>0</v>
      </c>
    </row>
    <row r="283" spans="1:7" ht="18" customHeight="1">
      <c r="A283" s="26" t="s">
        <v>268</v>
      </c>
      <c r="B283" s="37"/>
      <c r="C283" s="24" t="s">
        <v>364</v>
      </c>
      <c r="D283" s="24" t="s">
        <v>358</v>
      </c>
      <c r="E283" s="71" t="s">
        <v>556</v>
      </c>
      <c r="F283" s="24" t="s">
        <v>396</v>
      </c>
      <c r="G283" s="328">
        <f>'расх 22 г'!G294</f>
        <v>0</v>
      </c>
    </row>
    <row r="284" spans="1:7" ht="18" customHeight="1">
      <c r="A284" s="26" t="s">
        <v>270</v>
      </c>
      <c r="B284" s="37"/>
      <c r="C284" s="24" t="s">
        <v>364</v>
      </c>
      <c r="D284" s="24" t="s">
        <v>358</v>
      </c>
      <c r="E284" s="71" t="s">
        <v>556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364</v>
      </c>
      <c r="D288" s="24" t="s">
        <v>358</v>
      </c>
      <c r="E288" s="48" t="s">
        <v>260</v>
      </c>
      <c r="F288" s="40" t="s">
        <v>536</v>
      </c>
      <c r="G288" s="328">
        <f>G290+G292</f>
        <v>193.478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260</v>
      </c>
      <c r="F289" s="40" t="s">
        <v>424</v>
      </c>
      <c r="G289" s="328">
        <f>G290+G291+G292</f>
        <v>193.478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260</v>
      </c>
      <c r="F290" s="24" t="s">
        <v>396</v>
      </c>
      <c r="G290" s="328">
        <f>'расх 22 г'!G301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260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260</v>
      </c>
      <c r="F292" s="24" t="s">
        <v>186</v>
      </c>
      <c r="G292" s="328">
        <f>'расх 22 г'!G303</f>
        <v>44.878</v>
      </c>
    </row>
    <row r="293" spans="1:7" s="139" customFormat="1" ht="27.75" customHeight="1">
      <c r="A293" s="205" t="s">
        <v>755</v>
      </c>
      <c r="B293" s="37"/>
      <c r="C293" s="50" t="s">
        <v>364</v>
      </c>
      <c r="D293" s="50" t="s">
        <v>358</v>
      </c>
      <c r="E293" s="74" t="s">
        <v>757</v>
      </c>
      <c r="F293" s="24"/>
      <c r="G293" s="344">
        <f>G294</f>
        <v>522.06</v>
      </c>
    </row>
    <row r="294" spans="1:7" s="139" customFormat="1" ht="27.75" customHeight="1">
      <c r="A294" s="422" t="s">
        <v>756</v>
      </c>
      <c r="B294" s="37"/>
      <c r="C294" s="29" t="s">
        <v>364</v>
      </c>
      <c r="D294" s="29" t="s">
        <v>358</v>
      </c>
      <c r="E294" s="71" t="s">
        <v>757</v>
      </c>
      <c r="F294" s="24"/>
      <c r="G294" s="328">
        <f>G295</f>
        <v>522.06</v>
      </c>
    </row>
    <row r="295" spans="1:7" s="139" customFormat="1" ht="27.75" customHeight="1">
      <c r="A295" s="28" t="s">
        <v>231</v>
      </c>
      <c r="B295" s="37"/>
      <c r="C295" s="29" t="s">
        <v>364</v>
      </c>
      <c r="D295" s="29" t="s">
        <v>358</v>
      </c>
      <c r="E295" s="71" t="s">
        <v>757</v>
      </c>
      <c r="F295" s="24" t="s">
        <v>232</v>
      </c>
      <c r="G295" s="328">
        <f>G296</f>
        <v>522.06</v>
      </c>
    </row>
    <row r="296" spans="1:7" s="139" customFormat="1" ht="27.75" customHeight="1">
      <c r="A296" s="125" t="s">
        <v>233</v>
      </c>
      <c r="B296" s="37"/>
      <c r="C296" s="29" t="s">
        <v>364</v>
      </c>
      <c r="D296" s="29" t="s">
        <v>358</v>
      </c>
      <c r="E296" s="71" t="s">
        <v>757</v>
      </c>
      <c r="F296" s="24" t="s">
        <v>194</v>
      </c>
      <c r="G296" s="328">
        <f>G297+G298</f>
        <v>522.06</v>
      </c>
    </row>
    <row r="297" spans="1:7" s="139" customFormat="1" ht="27.75" customHeight="1">
      <c r="A297" s="26" t="s">
        <v>375</v>
      </c>
      <c r="B297" s="37"/>
      <c r="C297" s="29" t="s">
        <v>364</v>
      </c>
      <c r="D297" s="29" t="s">
        <v>358</v>
      </c>
      <c r="E297" s="71" t="s">
        <v>757</v>
      </c>
      <c r="F297" s="24" t="s">
        <v>376</v>
      </c>
      <c r="G297" s="328">
        <f>'расх 22 г'!G308</f>
        <v>53.99</v>
      </c>
    </row>
    <row r="298" spans="1:7" s="139" customFormat="1" ht="27.75" customHeight="1">
      <c r="A298" s="26" t="s">
        <v>453</v>
      </c>
      <c r="B298" s="37"/>
      <c r="C298" s="29" t="s">
        <v>364</v>
      </c>
      <c r="D298" s="29" t="s">
        <v>358</v>
      </c>
      <c r="E298" s="71" t="s">
        <v>757</v>
      </c>
      <c r="F298" s="24" t="s">
        <v>377</v>
      </c>
      <c r="G298" s="328">
        <f>'расх 22 г'!G309</f>
        <v>468.07</v>
      </c>
    </row>
    <row r="299" spans="1:7" s="139" customFormat="1" ht="27.75" customHeight="1">
      <c r="A299" s="205" t="s">
        <v>758</v>
      </c>
      <c r="B299" s="37"/>
      <c r="C299" s="50" t="s">
        <v>364</v>
      </c>
      <c r="D299" s="50" t="s">
        <v>358</v>
      </c>
      <c r="E299" s="74" t="s">
        <v>760</v>
      </c>
      <c r="F299" s="24"/>
      <c r="G299" s="344">
        <f>G300</f>
        <v>20.2</v>
      </c>
    </row>
    <row r="300" spans="1:7" s="139" customFormat="1" ht="27.75" customHeight="1">
      <c r="A300" s="423" t="s">
        <v>759</v>
      </c>
      <c r="B300" s="37"/>
      <c r="C300" s="29" t="s">
        <v>364</v>
      </c>
      <c r="D300" s="29" t="s">
        <v>358</v>
      </c>
      <c r="E300" s="71" t="s">
        <v>760</v>
      </c>
      <c r="F300" s="24" t="s">
        <v>194</v>
      </c>
      <c r="G300" s="328">
        <f>G301</f>
        <v>20.2</v>
      </c>
    </row>
    <row r="301" spans="1:7" s="139" customFormat="1" ht="27.75" customHeight="1">
      <c r="A301" s="26" t="s">
        <v>453</v>
      </c>
      <c r="B301" s="37"/>
      <c r="C301" s="29" t="s">
        <v>364</v>
      </c>
      <c r="D301" s="29" t="s">
        <v>358</v>
      </c>
      <c r="E301" s="71" t="s">
        <v>760</v>
      </c>
      <c r="F301" s="24" t="s">
        <v>377</v>
      </c>
      <c r="G301" s="328">
        <f>'расх 22 г'!G312</f>
        <v>20.2</v>
      </c>
    </row>
    <row r="302" spans="1:7" ht="26.25" customHeight="1">
      <c r="A302" s="205" t="s">
        <v>206</v>
      </c>
      <c r="B302" s="58" t="s">
        <v>155</v>
      </c>
      <c r="C302" s="50" t="s">
        <v>364</v>
      </c>
      <c r="D302" s="50" t="s">
        <v>358</v>
      </c>
      <c r="E302" s="74" t="s">
        <v>118</v>
      </c>
      <c r="F302" s="69"/>
      <c r="G302" s="344">
        <f>G303</f>
        <v>30</v>
      </c>
    </row>
    <row r="303" spans="1:7" ht="14.25" customHeight="1">
      <c r="A303" s="206" t="s">
        <v>288</v>
      </c>
      <c r="B303" s="37" t="s">
        <v>155</v>
      </c>
      <c r="C303" s="45" t="s">
        <v>398</v>
      </c>
      <c r="D303" s="45" t="s">
        <v>358</v>
      </c>
      <c r="E303" s="51" t="s">
        <v>129</v>
      </c>
      <c r="F303" s="62"/>
      <c r="G303" s="324">
        <f>G304</f>
        <v>30</v>
      </c>
    </row>
    <row r="304" spans="1:7" s="68" customFormat="1" ht="12.75" customHeight="1">
      <c r="A304" s="28" t="s">
        <v>231</v>
      </c>
      <c r="B304" s="37" t="s">
        <v>155</v>
      </c>
      <c r="C304" s="24" t="s">
        <v>364</v>
      </c>
      <c r="D304" s="24" t="s">
        <v>358</v>
      </c>
      <c r="E304" s="48" t="s">
        <v>129</v>
      </c>
      <c r="F304" s="40" t="s">
        <v>232</v>
      </c>
      <c r="G304" s="324">
        <f>G305</f>
        <v>30</v>
      </c>
    </row>
    <row r="305" spans="1:7" s="185" customFormat="1" ht="29.25" customHeight="1">
      <c r="A305" s="125" t="s">
        <v>233</v>
      </c>
      <c r="B305" s="37" t="s">
        <v>155</v>
      </c>
      <c r="C305" s="24" t="s">
        <v>364</v>
      </c>
      <c r="D305" s="24" t="s">
        <v>358</v>
      </c>
      <c r="E305" s="48" t="s">
        <v>129</v>
      </c>
      <c r="F305" s="40" t="s">
        <v>194</v>
      </c>
      <c r="G305" s="324">
        <f>G306</f>
        <v>30</v>
      </c>
    </row>
    <row r="306" spans="1:7" s="139" customFormat="1" ht="15.75" customHeight="1">
      <c r="A306" s="26" t="s">
        <v>453</v>
      </c>
      <c r="B306" s="37" t="s">
        <v>155</v>
      </c>
      <c r="C306" s="24" t="s">
        <v>364</v>
      </c>
      <c r="D306" s="24" t="s">
        <v>358</v>
      </c>
      <c r="E306" s="48" t="s">
        <v>129</v>
      </c>
      <c r="F306" s="24" t="s">
        <v>377</v>
      </c>
      <c r="G306" s="328">
        <f>'расх 22 г'!G314</f>
        <v>30</v>
      </c>
    </row>
    <row r="307" spans="1:7" ht="15.75" customHeight="1">
      <c r="A307" s="192" t="s">
        <v>402</v>
      </c>
      <c r="B307" s="36" t="s">
        <v>155</v>
      </c>
      <c r="C307" s="201" t="s">
        <v>403</v>
      </c>
      <c r="D307" s="201"/>
      <c r="E307" s="48"/>
      <c r="F307" s="201"/>
      <c r="G307" s="327">
        <f>G308</f>
        <v>129.6</v>
      </c>
    </row>
    <row r="308" spans="1:7" ht="15.75" customHeight="1">
      <c r="A308" s="75" t="s">
        <v>404</v>
      </c>
      <c r="B308" s="36" t="s">
        <v>155</v>
      </c>
      <c r="C308" s="34" t="s">
        <v>403</v>
      </c>
      <c r="D308" s="34" t="s">
        <v>358</v>
      </c>
      <c r="E308" s="148"/>
      <c r="F308" s="34"/>
      <c r="G308" s="327">
        <f>G309</f>
        <v>129.6</v>
      </c>
    </row>
    <row r="309" spans="1:7" ht="13.5" customHeight="1" hidden="1">
      <c r="A309" s="207" t="s">
        <v>206</v>
      </c>
      <c r="B309" s="58" t="s">
        <v>155</v>
      </c>
      <c r="C309" s="50" t="s">
        <v>403</v>
      </c>
      <c r="D309" s="50" t="s">
        <v>358</v>
      </c>
      <c r="E309" s="74" t="s">
        <v>118</v>
      </c>
      <c r="F309" s="50"/>
      <c r="G309" s="344">
        <f>G310</f>
        <v>129.6</v>
      </c>
    </row>
    <row r="310" spans="1:7" s="68" customFormat="1" ht="14.25" customHeight="1">
      <c r="A310" s="183" t="s">
        <v>405</v>
      </c>
      <c r="B310" s="37" t="s">
        <v>155</v>
      </c>
      <c r="C310" s="45" t="s">
        <v>403</v>
      </c>
      <c r="D310" s="45" t="s">
        <v>358</v>
      </c>
      <c r="E310" s="51" t="s">
        <v>136</v>
      </c>
      <c r="F310" s="45"/>
      <c r="G310" s="324">
        <f>G311</f>
        <v>129.6</v>
      </c>
    </row>
    <row r="311" spans="1:7" s="68" customFormat="1" ht="14.25" customHeight="1">
      <c r="A311" s="76" t="s">
        <v>275</v>
      </c>
      <c r="B311" s="37" t="s">
        <v>155</v>
      </c>
      <c r="C311" s="24" t="s">
        <v>403</v>
      </c>
      <c r="D311" s="24" t="s">
        <v>358</v>
      </c>
      <c r="E311" s="48" t="s">
        <v>136</v>
      </c>
      <c r="F311" s="24" t="s">
        <v>276</v>
      </c>
      <c r="G311" s="328">
        <f>G313</f>
        <v>129.6</v>
      </c>
    </row>
    <row r="312" spans="1:7" s="185" customFormat="1" ht="29.25" customHeight="1">
      <c r="A312" s="76" t="s">
        <v>342</v>
      </c>
      <c r="B312" s="37" t="s">
        <v>155</v>
      </c>
      <c r="C312" s="24" t="s">
        <v>403</v>
      </c>
      <c r="D312" s="24" t="s">
        <v>358</v>
      </c>
      <c r="E312" s="48" t="s">
        <v>136</v>
      </c>
      <c r="F312" s="24" t="s">
        <v>535</v>
      </c>
      <c r="G312" s="328">
        <f>G313</f>
        <v>129.6</v>
      </c>
    </row>
    <row r="313" spans="1:7" s="139" customFormat="1" ht="29.25" customHeight="1">
      <c r="A313" s="208" t="s">
        <v>455</v>
      </c>
      <c r="B313" s="37" t="s">
        <v>155</v>
      </c>
      <c r="C313" s="24" t="s">
        <v>403</v>
      </c>
      <c r="D313" s="24" t="s">
        <v>358</v>
      </c>
      <c r="E313" s="48" t="s">
        <v>136</v>
      </c>
      <c r="F313" s="24" t="s">
        <v>406</v>
      </c>
      <c r="G313" s="345">
        <f>'расх 22 г'!G324</f>
        <v>129.6</v>
      </c>
    </row>
    <row r="314" spans="1:7" s="139" customFormat="1" ht="17.25" customHeight="1">
      <c r="A314" s="186" t="s">
        <v>399</v>
      </c>
      <c r="B314" s="36" t="s">
        <v>155</v>
      </c>
      <c r="C314" s="201" t="s">
        <v>401</v>
      </c>
      <c r="D314" s="24"/>
      <c r="E314" s="48"/>
      <c r="F314" s="24"/>
      <c r="G314" s="346">
        <f>G315</f>
        <v>327</v>
      </c>
    </row>
    <row r="315" spans="1:7" s="139" customFormat="1" ht="27" customHeight="1">
      <c r="A315" s="190" t="s">
        <v>400</v>
      </c>
      <c r="B315" s="36" t="s">
        <v>155</v>
      </c>
      <c r="C315" s="34" t="s">
        <v>401</v>
      </c>
      <c r="D315" s="34" t="s">
        <v>359</v>
      </c>
      <c r="E315" s="148"/>
      <c r="F315" s="34"/>
      <c r="G315" s="327">
        <f>G316</f>
        <v>327</v>
      </c>
    </row>
    <row r="316" spans="1:7" s="139" customFormat="1" ht="29.25" customHeight="1">
      <c r="A316" s="77" t="s">
        <v>206</v>
      </c>
      <c r="B316" s="58" t="s">
        <v>155</v>
      </c>
      <c r="C316" s="50" t="s">
        <v>401</v>
      </c>
      <c r="D316" s="50" t="s">
        <v>359</v>
      </c>
      <c r="E316" s="74" t="s">
        <v>118</v>
      </c>
      <c r="F316" s="50"/>
      <c r="G316" s="344">
        <f>G317+G322</f>
        <v>327</v>
      </c>
    </row>
    <row r="317" spans="1:7" s="139" customFormat="1" ht="24.75" customHeight="1">
      <c r="A317" s="210" t="s">
        <v>277</v>
      </c>
      <c r="B317" s="44" t="s">
        <v>155</v>
      </c>
      <c r="C317" s="45" t="s">
        <v>401</v>
      </c>
      <c r="D317" s="45" t="s">
        <v>359</v>
      </c>
      <c r="E317" s="51" t="s">
        <v>278</v>
      </c>
      <c r="F317" s="45"/>
      <c r="G317" s="324">
        <f>G318</f>
        <v>327</v>
      </c>
    </row>
    <row r="318" spans="1:7" s="139" customFormat="1" ht="29.25" customHeight="1">
      <c r="A318" s="28" t="s">
        <v>231</v>
      </c>
      <c r="B318" s="37" t="s">
        <v>155</v>
      </c>
      <c r="C318" s="29" t="s">
        <v>401</v>
      </c>
      <c r="D318" s="29" t="s">
        <v>359</v>
      </c>
      <c r="E318" s="48" t="s">
        <v>278</v>
      </c>
      <c r="F318" s="29" t="s">
        <v>232</v>
      </c>
      <c r="G318" s="324">
        <f>G319</f>
        <v>327</v>
      </c>
    </row>
    <row r="319" spans="1:7" s="139" customFormat="1" ht="29.25" customHeight="1">
      <c r="A319" s="125" t="s">
        <v>233</v>
      </c>
      <c r="B319" s="37" t="s">
        <v>155</v>
      </c>
      <c r="C319" s="29" t="s">
        <v>401</v>
      </c>
      <c r="D319" s="29" t="s">
        <v>359</v>
      </c>
      <c r="E319" s="48" t="s">
        <v>278</v>
      </c>
      <c r="F319" s="29" t="s">
        <v>194</v>
      </c>
      <c r="G319" s="324">
        <f>G321+G320</f>
        <v>327</v>
      </c>
    </row>
    <row r="320" spans="1:7" s="139" customFormat="1" ht="29.25" customHeight="1">
      <c r="A320" s="26" t="s">
        <v>453</v>
      </c>
      <c r="B320" s="37"/>
      <c r="C320" s="29" t="s">
        <v>401</v>
      </c>
      <c r="D320" s="29" t="s">
        <v>359</v>
      </c>
      <c r="E320" s="48" t="s">
        <v>278</v>
      </c>
      <c r="F320" s="29" t="s">
        <v>377</v>
      </c>
      <c r="G320" s="324">
        <f>'расх 22 г'!G331</f>
        <v>30</v>
      </c>
    </row>
    <row r="321" spans="1:7" s="139" customFormat="1" ht="29.25" customHeight="1">
      <c r="A321" s="26" t="s">
        <v>736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709</v>
      </c>
      <c r="G321" s="325">
        <f>'расх 22 г'!G332</f>
        <v>297</v>
      </c>
    </row>
    <row r="322" spans="1:7" s="68" customFormat="1" ht="39" customHeight="1">
      <c r="A322" s="211" t="s">
        <v>279</v>
      </c>
      <c r="B322" s="37" t="s">
        <v>535</v>
      </c>
      <c r="C322" s="45" t="s">
        <v>401</v>
      </c>
      <c r="D322" s="45" t="s">
        <v>359</v>
      </c>
      <c r="E322" s="51" t="s">
        <v>280</v>
      </c>
      <c r="F322" s="51"/>
      <c r="G322" s="324">
        <f>G323</f>
        <v>0</v>
      </c>
    </row>
    <row r="323" spans="1:7" s="68" customFormat="1" ht="15.75" customHeight="1">
      <c r="A323" s="28" t="s">
        <v>231</v>
      </c>
      <c r="B323" s="37" t="s">
        <v>535</v>
      </c>
      <c r="C323" s="29" t="s">
        <v>401</v>
      </c>
      <c r="D323" s="29" t="s">
        <v>359</v>
      </c>
      <c r="E323" s="71" t="s">
        <v>280</v>
      </c>
      <c r="F323" s="29" t="s">
        <v>232</v>
      </c>
      <c r="G323" s="325">
        <f>G324</f>
        <v>0</v>
      </c>
    </row>
    <row r="324" spans="1:7" ht="27.75" customHeight="1">
      <c r="A324" s="125" t="s">
        <v>233</v>
      </c>
      <c r="B324" s="37" t="s">
        <v>535</v>
      </c>
      <c r="C324" s="29" t="s">
        <v>401</v>
      </c>
      <c r="D324" s="29" t="s">
        <v>359</v>
      </c>
      <c r="E324" s="71" t="s">
        <v>280</v>
      </c>
      <c r="F324" s="29" t="s">
        <v>194</v>
      </c>
      <c r="G324" s="325">
        <f>G325</f>
        <v>0</v>
      </c>
    </row>
    <row r="325" spans="1:7" s="139" customFormat="1" ht="33.75" customHeight="1">
      <c r="A325" s="26" t="s">
        <v>453</v>
      </c>
      <c r="B325" s="37" t="s">
        <v>535</v>
      </c>
      <c r="C325" s="29" t="s">
        <v>401</v>
      </c>
      <c r="D325" s="29" t="s">
        <v>359</v>
      </c>
      <c r="E325" s="71" t="s">
        <v>280</v>
      </c>
      <c r="F325" s="29" t="s">
        <v>377</v>
      </c>
      <c r="G325" s="325">
        <f>'расх 22 г'!G336</f>
        <v>0</v>
      </c>
    </row>
    <row r="326" spans="1:7" s="139" customFormat="1" ht="22.5" customHeight="1">
      <c r="A326" s="116" t="s">
        <v>583</v>
      </c>
      <c r="B326" s="37"/>
      <c r="C326" s="45" t="s">
        <v>369</v>
      </c>
      <c r="D326" s="45" t="s">
        <v>358</v>
      </c>
      <c r="E326" s="51" t="s">
        <v>585</v>
      </c>
      <c r="F326" s="29"/>
      <c r="G326" s="325">
        <f>G327</f>
        <v>0</v>
      </c>
    </row>
    <row r="327" spans="1:7" s="139" customFormat="1" ht="24.75" customHeight="1">
      <c r="A327" s="208" t="s">
        <v>584</v>
      </c>
      <c r="B327" s="37"/>
      <c r="C327" s="29" t="s">
        <v>369</v>
      </c>
      <c r="D327" s="29" t="s">
        <v>358</v>
      </c>
      <c r="E327" s="71" t="s">
        <v>585</v>
      </c>
      <c r="F327" s="29" t="s">
        <v>586</v>
      </c>
      <c r="G327" s="342">
        <f>G328</f>
        <v>0</v>
      </c>
    </row>
    <row r="328" spans="1:7" s="139" customFormat="1" ht="18.75" customHeight="1">
      <c r="A328" s="208"/>
      <c r="B328" s="37"/>
      <c r="C328" s="29" t="s">
        <v>369</v>
      </c>
      <c r="D328" s="29" t="s">
        <v>358</v>
      </c>
      <c r="E328" s="71" t="s">
        <v>585</v>
      </c>
      <c r="F328" s="29" t="s">
        <v>587</v>
      </c>
      <c r="G328" s="342">
        <f>'расх 22 г'!G339</f>
        <v>0</v>
      </c>
    </row>
    <row r="329" spans="1:7" s="139" customFormat="1" ht="20.25" customHeight="1" hidden="1">
      <c r="A329" s="208"/>
      <c r="B329" s="37"/>
      <c r="C329" s="29" t="s">
        <v>369</v>
      </c>
      <c r="D329" s="29" t="s">
        <v>358</v>
      </c>
      <c r="E329" s="71" t="s">
        <v>585</v>
      </c>
      <c r="F329" s="29"/>
      <c r="G329" s="325"/>
    </row>
    <row r="330" spans="1:7" ht="15" customHeight="1">
      <c r="A330" s="212" t="s">
        <v>408</v>
      </c>
      <c r="B330" s="36" t="s">
        <v>155</v>
      </c>
      <c r="C330" s="201" t="s">
        <v>411</v>
      </c>
      <c r="D330" s="201"/>
      <c r="E330" s="48"/>
      <c r="F330" s="201"/>
      <c r="G330" s="326">
        <f>G331</f>
        <v>353</v>
      </c>
    </row>
    <row r="331" spans="1:7" ht="16.5" customHeight="1">
      <c r="A331" s="54" t="s">
        <v>409</v>
      </c>
      <c r="B331" s="36" t="s">
        <v>155</v>
      </c>
      <c r="C331" s="34" t="s">
        <v>411</v>
      </c>
      <c r="D331" s="34" t="s">
        <v>361</v>
      </c>
      <c r="E331" s="148"/>
      <c r="F331" s="34"/>
      <c r="G331" s="327">
        <f>G332</f>
        <v>353</v>
      </c>
    </row>
    <row r="332" spans="1:7" s="139" customFormat="1" ht="30.75" customHeight="1">
      <c r="A332" s="77" t="s">
        <v>206</v>
      </c>
      <c r="B332" s="58" t="s">
        <v>155</v>
      </c>
      <c r="C332" s="50" t="s">
        <v>411</v>
      </c>
      <c r="D332" s="50" t="s">
        <v>361</v>
      </c>
      <c r="E332" s="74" t="s">
        <v>118</v>
      </c>
      <c r="F332" s="24"/>
      <c r="G332" s="328">
        <f>G333+G336+G339+G342+G345+G349</f>
        <v>353</v>
      </c>
    </row>
    <row r="333" spans="1:7" s="139" customFormat="1" ht="45.75" customHeight="1">
      <c r="A333" s="46" t="s">
        <v>151</v>
      </c>
      <c r="B333" s="44" t="s">
        <v>155</v>
      </c>
      <c r="C333" s="45" t="s">
        <v>411</v>
      </c>
      <c r="D333" s="45" t="s">
        <v>361</v>
      </c>
      <c r="E333" s="51" t="s">
        <v>137</v>
      </c>
      <c r="F333" s="45"/>
      <c r="G333" s="324">
        <f>G335</f>
        <v>307.6</v>
      </c>
    </row>
    <row r="334" spans="1:7" ht="17.25" customHeight="1">
      <c r="A334" s="28" t="s">
        <v>343</v>
      </c>
      <c r="B334" s="37" t="s">
        <v>155</v>
      </c>
      <c r="C334" s="24" t="s">
        <v>411</v>
      </c>
      <c r="D334" s="24" t="s">
        <v>361</v>
      </c>
      <c r="E334" s="48" t="s">
        <v>137</v>
      </c>
      <c r="F334" s="29" t="s">
        <v>344</v>
      </c>
      <c r="G334" s="342">
        <f>G335</f>
        <v>307.6</v>
      </c>
    </row>
    <row r="335" spans="1:7" s="139" customFormat="1" ht="28.5" customHeight="1">
      <c r="A335" s="26" t="s">
        <v>533</v>
      </c>
      <c r="B335" s="37" t="s">
        <v>155</v>
      </c>
      <c r="C335" s="24" t="s">
        <v>411</v>
      </c>
      <c r="D335" s="24" t="s">
        <v>361</v>
      </c>
      <c r="E335" s="48" t="s">
        <v>137</v>
      </c>
      <c r="F335" s="24" t="s">
        <v>371</v>
      </c>
      <c r="G335" s="328">
        <f>'расх 22 г'!G346</f>
        <v>307.6</v>
      </c>
    </row>
    <row r="336" spans="1:7" s="139" customFormat="1" ht="15" customHeight="1" hidden="1">
      <c r="A336" s="46" t="s">
        <v>33</v>
      </c>
      <c r="B336" s="44" t="s">
        <v>155</v>
      </c>
      <c r="C336" s="45" t="s">
        <v>411</v>
      </c>
      <c r="D336" s="45" t="s">
        <v>361</v>
      </c>
      <c r="E336" s="51" t="s">
        <v>138</v>
      </c>
      <c r="F336" s="45"/>
      <c r="G336" s="324">
        <f>G338</f>
        <v>0</v>
      </c>
    </row>
    <row r="337" spans="1:7" ht="17.25" customHeight="1" hidden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138</v>
      </c>
      <c r="F337" s="29" t="s">
        <v>344</v>
      </c>
      <c r="G337" s="324">
        <f>G338</f>
        <v>0</v>
      </c>
    </row>
    <row r="338" spans="1:7" s="68" customFormat="1" ht="15" customHeight="1" hidden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138</v>
      </c>
      <c r="F338" s="24" t="s">
        <v>371</v>
      </c>
      <c r="G338" s="328">
        <v>0</v>
      </c>
    </row>
    <row r="339" spans="1:7" ht="25.5">
      <c r="A339" s="46" t="s">
        <v>152</v>
      </c>
      <c r="B339" s="44" t="s">
        <v>155</v>
      </c>
      <c r="C339" s="45" t="s">
        <v>411</v>
      </c>
      <c r="D339" s="45" t="s">
        <v>361</v>
      </c>
      <c r="E339" s="51" t="s">
        <v>139</v>
      </c>
      <c r="F339" s="45"/>
      <c r="G339" s="324">
        <f>G341</f>
        <v>45.4</v>
      </c>
    </row>
    <row r="340" spans="1:7" ht="15.75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139</v>
      </c>
      <c r="F340" s="29" t="s">
        <v>344</v>
      </c>
      <c r="G340" s="342">
        <f>G341</f>
        <v>45.4</v>
      </c>
    </row>
    <row r="341" spans="1:9" ht="15.75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139</v>
      </c>
      <c r="F341" s="24" t="s">
        <v>371</v>
      </c>
      <c r="G341" s="328">
        <f>'расх 22 г'!G352</f>
        <v>45.4</v>
      </c>
      <c r="I341" s="127"/>
    </row>
    <row r="342" spans="1:9" ht="51.75" hidden="1">
      <c r="A342" s="406" t="s">
        <v>651</v>
      </c>
      <c r="B342" s="37"/>
      <c r="C342" s="45" t="s">
        <v>411</v>
      </c>
      <c r="D342" s="45" t="s">
        <v>361</v>
      </c>
      <c r="E342" s="51" t="s">
        <v>649</v>
      </c>
      <c r="F342" s="24"/>
      <c r="G342" s="324">
        <f>G343</f>
        <v>0</v>
      </c>
      <c r="I342" s="127"/>
    </row>
    <row r="343" spans="1:9" ht="15.75" hidden="1">
      <c r="A343" s="28" t="s">
        <v>343</v>
      </c>
      <c r="B343" s="37"/>
      <c r="C343" s="24" t="s">
        <v>411</v>
      </c>
      <c r="D343" s="24" t="s">
        <v>361</v>
      </c>
      <c r="E343" s="48" t="s">
        <v>649</v>
      </c>
      <c r="F343" s="29" t="s">
        <v>344</v>
      </c>
      <c r="G343" s="328">
        <f>G344</f>
        <v>0</v>
      </c>
      <c r="I343" s="127"/>
    </row>
    <row r="344" spans="1:9" ht="15.75" hidden="1">
      <c r="A344" s="26" t="s">
        <v>533</v>
      </c>
      <c r="B344" s="37"/>
      <c r="C344" s="24" t="s">
        <v>411</v>
      </c>
      <c r="D344" s="24" t="s">
        <v>361</v>
      </c>
      <c r="E344" s="48" t="s">
        <v>649</v>
      </c>
      <c r="F344" s="24" t="s">
        <v>371</v>
      </c>
      <c r="G344" s="328">
        <f>'расх 22 г'!G355</f>
        <v>0</v>
      </c>
      <c r="I344" s="127"/>
    </row>
    <row r="345" spans="1:9" ht="51" hidden="1">
      <c r="A345" s="414" t="s">
        <v>654</v>
      </c>
      <c r="B345" s="37"/>
      <c r="C345" s="45" t="s">
        <v>411</v>
      </c>
      <c r="D345" s="45" t="s">
        <v>361</v>
      </c>
      <c r="E345" s="51" t="s">
        <v>650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650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650</v>
      </c>
      <c r="F347" s="24" t="s">
        <v>371</v>
      </c>
      <c r="G347" s="328">
        <f>'расх 22 г'!G358</f>
        <v>0</v>
      </c>
      <c r="I347" s="127"/>
    </row>
    <row r="348" spans="1:9" ht="15.75" hidden="1">
      <c r="A348" s="26"/>
      <c r="B348" s="37"/>
      <c r="C348" s="24"/>
      <c r="D348" s="24"/>
      <c r="E348" s="48"/>
      <c r="F348" s="24"/>
      <c r="G348" s="328"/>
      <c r="I348" s="127"/>
    </row>
    <row r="349" spans="1:9" ht="128.25" hidden="1">
      <c r="A349" s="407" t="s">
        <v>652</v>
      </c>
      <c r="B349" s="37"/>
      <c r="C349" s="409" t="s">
        <v>411</v>
      </c>
      <c r="D349" s="409" t="s">
        <v>361</v>
      </c>
      <c r="E349" s="410" t="s">
        <v>653</v>
      </c>
      <c r="F349" s="24"/>
      <c r="G349" s="328">
        <f>G350</f>
        <v>0</v>
      </c>
      <c r="I349" s="127"/>
    </row>
    <row r="350" spans="1:9" ht="15.75" hidden="1">
      <c r="A350" s="28" t="s">
        <v>343</v>
      </c>
      <c r="B350" s="37"/>
      <c r="C350" s="24" t="s">
        <v>411</v>
      </c>
      <c r="D350" s="24" t="s">
        <v>361</v>
      </c>
      <c r="E350" s="48" t="s">
        <v>653</v>
      </c>
      <c r="F350" s="24" t="s">
        <v>344</v>
      </c>
      <c r="G350" s="328">
        <f>G351</f>
        <v>0</v>
      </c>
      <c r="I350" s="127"/>
    </row>
    <row r="351" spans="1:9" ht="15.75" hidden="1">
      <c r="A351" s="26" t="s">
        <v>533</v>
      </c>
      <c r="B351" s="37"/>
      <c r="C351" s="24" t="s">
        <v>411</v>
      </c>
      <c r="D351" s="24" t="s">
        <v>361</v>
      </c>
      <c r="E351" s="48" t="s">
        <v>653</v>
      </c>
      <c r="F351" s="24" t="s">
        <v>371</v>
      </c>
      <c r="G351" s="328">
        <f>'расх 22 г'!G363</f>
        <v>0</v>
      </c>
      <c r="I351" s="127"/>
    </row>
    <row r="352" spans="1:9" ht="15.75" hidden="1">
      <c r="A352" s="26"/>
      <c r="B352" s="37"/>
      <c r="C352" s="24"/>
      <c r="D352" s="24"/>
      <c r="E352" s="48"/>
      <c r="F352" s="24"/>
      <c r="G352" s="328"/>
      <c r="I352" s="127"/>
    </row>
    <row r="353" spans="1:9" ht="15.75">
      <c r="A353" s="192" t="s">
        <v>410</v>
      </c>
      <c r="B353" s="37"/>
      <c r="C353" s="201"/>
      <c r="D353" s="201"/>
      <c r="E353" s="48"/>
      <c r="F353" s="201"/>
      <c r="G353" s="375">
        <f>G18+G107+G121+G132+G170+G243+G307+G314+G330+G326</f>
        <v>40014.27128</v>
      </c>
      <c r="I353" s="170"/>
    </row>
    <row r="355" ht="15.75">
      <c r="G355" s="319"/>
    </row>
    <row r="356" ht="15.75">
      <c r="G356" s="214"/>
    </row>
    <row r="357" ht="15.75">
      <c r="G357" s="127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59" ht="15.75">
      <c r="G359" s="319"/>
    </row>
    <row r="362" spans="1:7" ht="15.75">
      <c r="A362" s="139"/>
      <c r="B362" s="20"/>
      <c r="C362" s="215"/>
      <c r="D362" s="215"/>
      <c r="E362" s="139"/>
      <c r="F362" s="215"/>
      <c r="G362" s="216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70" spans="1:7" ht="15.75">
      <c r="A370" s="139"/>
      <c r="B370" s="20"/>
      <c r="C370" s="215"/>
      <c r="D370" s="215"/>
      <c r="E370" s="139"/>
      <c r="F370" s="215"/>
      <c r="G370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14" spans="1:7" s="139" customFormat="1" ht="15.75">
      <c r="A414" s="4"/>
      <c r="B414" s="129"/>
      <c r="C414" s="130"/>
      <c r="D414" s="130"/>
      <c r="E414" s="4"/>
      <c r="F414" s="130"/>
      <c r="G414" s="9"/>
    </row>
    <row r="418" spans="1:7" ht="15.75">
      <c r="A418" s="139"/>
      <c r="B418" s="20"/>
      <c r="C418" s="215"/>
      <c r="D418" s="215"/>
      <c r="E418" s="139"/>
      <c r="F418" s="215"/>
      <c r="G418" s="216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2022-06-22T06:40:21Z</cp:lastPrinted>
  <dcterms:created xsi:type="dcterms:W3CDTF">2007-12-24T02:44:39Z</dcterms:created>
  <dcterms:modified xsi:type="dcterms:W3CDTF">2022-07-05T00:07:13Z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